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42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<sst xmlns="http://schemas.openxmlformats.org/spreadsheetml/2006/main" count="5460" uniqueCount="1579">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</sst>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_ "/>
    <numFmt numFmtId="177" formatCode="0.00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rgb="FFFF000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31" fillId="29" borderId="17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32" fillId="3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7" fillId="0" borderId="177" applyNumberFormat="0" applyFill="0" applyAlignment="0" applyProtection="0">
      <alignment vertical="center"/>
    </xf>
    <xf numFmtId="0" fontId="29" fillId="0" borderId="177" applyNumberFormat="0" applyFill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34" fillId="0" borderId="179" applyNumberFormat="0" applyFill="0" applyAlignment="0" applyProtection="0">
      <alignment vertical="center"/>
    </xf>
    <xf numFmtId="0" fontId="27" fillId="40" borderId="0" applyNumberFormat="0" applyBorder="0" applyAlignment="0" applyProtection="0">
      <alignment vertical="center"/>
    </xf>
    <xf numFmtId="0" fontId="39" fillId="24" borderId="181" applyNumberFormat="0" applyAlignment="0" applyProtection="0">
      <alignment vertical="center"/>
    </xf>
    <xf numFmtId="0" fontId="25" fillId="24" borderId="175" applyNumberFormat="0" applyAlignment="0" applyProtection="0">
      <alignment vertical="center"/>
    </xf>
    <xf numFmtId="0" fontId="36" fillId="38" borderId="180" applyNumberFormat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8" fillId="0" borderId="176" applyNumberFormat="0" applyFill="0" applyAlignment="0" applyProtection="0">
      <alignment vertical="center"/>
    </xf>
    <xf numFmtId="0" fontId="40" fillId="0" borderId="182" applyNumberFormat="0" applyFill="0" applyAlignment="0" applyProtection="0">
      <alignment vertical="center"/>
    </xf>
    <xf numFmtId="0" fontId="33" fillId="35" borderId="0" applyNumberFormat="0" applyBorder="0" applyAlignment="0" applyProtection="0">
      <alignment vertical="center"/>
    </xf>
    <xf numFmtId="0" fontId="41" fillId="41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6" fillId="39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43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7" fontId="3" fillId="3" borderId="18" xfId="49" applyNumberFormat="1" applyFont="1" applyFill="1" applyBorder="1" applyAlignment="1">
      <alignment horizontal="center" vertical="center" wrapText="1"/>
    </xf>
    <xf numFmtId="176" fontId="0" fillId="0" borderId="19" xfId="0" applyNumberFormat="1" applyBorder="1" applyAlignment="1">
      <alignment vertical="center"/>
    </xf>
    <xf numFmtId="176" fontId="0" fillId="0" borderId="20" xfId="0" applyNumberFormat="1" applyBorder="1" applyAlignment="1">
      <alignment vertical="center"/>
    </xf>
    <xf numFmtId="176" fontId="0" fillId="0" borderId="7" xfId="0" applyNumberFormat="1" applyBorder="1" applyAlignment="1">
      <alignment vertical="center"/>
    </xf>
    <xf numFmtId="176" fontId="0" fillId="0" borderId="21" xfId="0" applyNumberFormat="1" applyBorder="1" applyAlignment="1">
      <alignment vertical="center"/>
    </xf>
    <xf numFmtId="176" fontId="0" fillId="0" borderId="22" xfId="0" applyNumberFormat="1" applyBorder="1" applyAlignment="1">
      <alignment vertical="center"/>
    </xf>
    <xf numFmtId="176" fontId="0" fillId="0" borderId="11" xfId="0" applyNumberFormat="1" applyBorder="1" applyAlignment="1">
      <alignment vertical="center"/>
    </xf>
    <xf numFmtId="176" fontId="0" fillId="0" borderId="23" xfId="0" applyNumberFormat="1" applyBorder="1" applyAlignment="1">
      <alignment vertical="center"/>
    </xf>
    <xf numFmtId="176" fontId="0" fillId="0" borderId="24" xfId="0" applyNumberFormat="1" applyBorder="1" applyAlignment="1">
      <alignment vertical="center"/>
    </xf>
    <xf numFmtId="176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7" fontId="3" fillId="3" borderId="26" xfId="49" applyNumberFormat="1" applyFont="1" applyFill="1" applyBorder="1" applyAlignment="1">
      <alignment horizontal="center" vertical="center" wrapText="1"/>
    </xf>
    <xf numFmtId="177" fontId="3" fillId="3" borderId="27" xfId="49" applyNumberFormat="1" applyFont="1" applyFill="1" applyBorder="1" applyAlignment="1">
      <alignment horizontal="center" vertical="center" wrapText="1"/>
    </xf>
    <xf numFmtId="177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6" fontId="0" fillId="0" borderId="29" xfId="0" applyNumberFormat="1" applyBorder="1" applyAlignment="1">
      <alignment vertical="center"/>
    </xf>
    <xf numFmtId="176" fontId="0" fillId="0" borderId="30" xfId="0" applyNumberFormat="1" applyBorder="1" applyAlignment="1">
      <alignment vertical="center"/>
    </xf>
    <xf numFmtId="177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6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7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7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7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7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7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7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7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7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7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7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/>
    <xf numFmtId="177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7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7" fontId="13" fillId="12" borderId="38" xfId="49" applyNumberFormat="1" applyFont="1" applyFill="1" applyBorder="1" applyAlignment="1"/>
    <xf numFmtId="177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7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7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7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6" fontId="0" fillId="0" borderId="65" xfId="0" applyNumberFormat="1" applyBorder="1" applyAlignment="1">
      <alignment vertical="center"/>
    </xf>
    <xf numFmtId="176" fontId="0" fillId="0" borderId="66" xfId="0" applyNumberFormat="1" applyBorder="1" applyAlignment="1">
      <alignment vertical="center"/>
    </xf>
    <xf numFmtId="176" fontId="0" fillId="0" borderId="50" xfId="0" applyNumberFormat="1" applyBorder="1" applyAlignment="1">
      <alignment vertical="center"/>
    </xf>
    <xf numFmtId="176" fontId="0" fillId="0" borderId="67" xfId="0" applyNumberFormat="1" applyBorder="1" applyAlignment="1">
      <alignment vertical="center"/>
    </xf>
    <xf numFmtId="176" fontId="0" fillId="0" borderId="68" xfId="0" applyNumberFormat="1" applyBorder="1" applyAlignment="1">
      <alignment vertical="center"/>
    </xf>
    <xf numFmtId="176" fontId="0" fillId="0" borderId="58" xfId="0" applyNumberFormat="1" applyBorder="1" applyAlignment="1">
      <alignment vertical="center"/>
    </xf>
    <xf numFmtId="176" fontId="0" fillId="0" borderId="42" xfId="0" applyNumberFormat="1" applyBorder="1" applyAlignment="1">
      <alignment vertical="center"/>
    </xf>
    <xf numFmtId="176" fontId="0" fillId="0" borderId="0" xfId="0" applyNumberFormat="1" applyBorder="1" applyAlignment="1">
      <alignment vertical="center"/>
    </xf>
    <xf numFmtId="176" fontId="0" fillId="0" borderId="63" xfId="0" applyNumberFormat="1" applyBorder="1" applyAlignment="1">
      <alignment vertical="center"/>
    </xf>
    <xf numFmtId="177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7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6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7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6" fontId="0" fillId="0" borderId="73" xfId="0" applyNumberFormat="1" applyBorder="1" applyAlignment="1">
      <alignment vertical="center"/>
    </xf>
    <xf numFmtId="177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6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6" fontId="0" fillId="0" borderId="7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6" fontId="0" fillId="0" borderId="90" xfId="0" applyNumberFormat="1" applyBorder="1" applyAlignment="1">
      <alignment vertical="center"/>
    </xf>
    <xf numFmtId="176" fontId="0" fillId="0" borderId="91" xfId="0" applyNumberFormat="1" applyBorder="1" applyAlignment="1">
      <alignment vertical="center"/>
    </xf>
    <xf numFmtId="176" fontId="0" fillId="0" borderId="81" xfId="0" applyNumberFormat="1" applyBorder="1" applyAlignment="1">
      <alignment vertical="center"/>
    </xf>
    <xf numFmtId="176" fontId="0" fillId="0" borderId="92" xfId="0" applyNumberFormat="1" applyBorder="1" applyAlignment="1">
      <alignment vertical="center"/>
    </xf>
    <xf numFmtId="176" fontId="0" fillId="0" borderId="93" xfId="0" applyNumberFormat="1" applyBorder="1" applyAlignment="1">
      <alignment vertical="center"/>
    </xf>
    <xf numFmtId="176" fontId="0" fillId="0" borderId="86" xfId="0" applyNumberFormat="1" applyBorder="1" applyAlignment="1">
      <alignment vertical="center"/>
    </xf>
    <xf numFmtId="176" fontId="0" fillId="0" borderId="94" xfId="0" applyNumberFormat="1" applyBorder="1" applyAlignment="1">
      <alignment vertical="center"/>
    </xf>
    <xf numFmtId="176" fontId="0" fillId="0" borderId="95" xfId="0" applyNumberFormat="1" applyBorder="1" applyAlignment="1">
      <alignment vertical="center"/>
    </xf>
    <xf numFmtId="176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6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6" fontId="0" fillId="0" borderId="97" xfId="0" applyNumberFormat="1" applyBorder="1" applyAlignment="1">
      <alignment vertical="center"/>
    </xf>
    <xf numFmtId="177" fontId="0" fillId="0" borderId="98" xfId="49" applyNumberFormat="1" applyFont="1" applyFill="1" applyBorder="1"/>
    <xf numFmtId="177" fontId="0" fillId="0" borderId="99" xfId="49" applyNumberFormat="1" applyFont="1" applyFill="1" applyBorder="1"/>
    <xf numFmtId="0" fontId="0" fillId="5" borderId="14" xfId="49" applyFont="1" applyFill="1" applyBorder="1"/>
    <xf numFmtId="176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7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7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7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7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7" fontId="9" fillId="16" borderId="40" xfId="49" applyNumberFormat="1" applyFont="1" applyFill="1" applyBorder="1" applyAlignment="1">
      <alignment vertical="center"/>
    </xf>
    <xf numFmtId="177" fontId="9" fillId="0" borderId="38" xfId="49" applyNumberFormat="1" applyFont="1" applyFill="1" applyBorder="1" applyAlignment="1">
      <alignment vertical="center"/>
    </xf>
    <xf numFmtId="177" fontId="9" fillId="0" borderId="36" xfId="49" applyNumberFormat="1" applyFont="1" applyFill="1" applyBorder="1" applyAlignment="1">
      <alignment vertical="center"/>
    </xf>
    <xf numFmtId="177" fontId="9" fillId="0" borderId="40" xfId="49" applyNumberFormat="1" applyFont="1" applyFill="1" applyBorder="1" applyAlignment="1">
      <alignment vertical="center"/>
    </xf>
    <xf numFmtId="177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7" fontId="9" fillId="0" borderId="41" xfId="49" applyNumberFormat="1" applyFont="1" applyFill="1" applyBorder="1" applyAlignment="1">
      <alignment vertical="center"/>
    </xf>
    <xf numFmtId="177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6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6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6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6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6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7" fontId="13" fillId="0" borderId="38" xfId="49" applyNumberFormat="1" applyFont="1" applyFill="1" applyBorder="1" applyAlignment="1">
      <alignment vertical="center"/>
    </xf>
    <xf numFmtId="177" fontId="13" fillId="0" borderId="36" xfId="49" applyNumberFormat="1" applyFont="1" applyFill="1" applyBorder="1" applyAlignment="1">
      <alignment vertical="center"/>
    </xf>
    <xf numFmtId="177" fontId="13" fillId="0" borderId="40" xfId="49" applyNumberFormat="1" applyFont="1" applyFill="1" applyBorder="1" applyAlignment="1">
      <alignment vertical="center"/>
    </xf>
    <xf numFmtId="177" fontId="13" fillId="0" borderId="37" xfId="49" applyNumberFormat="1" applyFont="1" applyFill="1" applyBorder="1" applyAlignment="1">
      <alignment vertical="center"/>
    </xf>
    <xf numFmtId="177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7" fontId="13" fillId="16" borderId="38" xfId="49" applyNumberFormat="1" applyFont="1" applyFill="1" applyBorder="1" applyAlignment="1">
      <alignment vertical="center"/>
    </xf>
    <xf numFmtId="177" fontId="13" fillId="16" borderId="36" xfId="49" applyNumberFormat="1" applyFont="1" applyFill="1" applyBorder="1" applyAlignment="1">
      <alignment vertical="center"/>
    </xf>
    <xf numFmtId="177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7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7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7" fontId="9" fillId="0" borderId="33" xfId="49" applyNumberFormat="1" applyFont="1" applyFill="1" applyBorder="1" applyAlignment="1">
      <alignment vertical="center"/>
    </xf>
    <xf numFmtId="177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6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6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6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6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6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6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6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6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6" fontId="9" fillId="5" borderId="118" xfId="0" applyNumberFormat="1" applyFont="1" applyFill="1" applyBorder="1" applyAlignment="1">
      <alignment horizontal="center" vertical="center"/>
    </xf>
    <xf numFmtId="176" fontId="9" fillId="5" borderId="104" xfId="0" applyNumberFormat="1" applyFont="1" applyFill="1" applyBorder="1" applyAlignment="1">
      <alignment horizontal="center" vertical="center"/>
    </xf>
    <xf numFmtId="176" fontId="9" fillId="5" borderId="160" xfId="0" applyNumberFormat="1" applyFont="1" applyFill="1" applyBorder="1" applyAlignment="1">
      <alignment horizontal="center" vertical="center"/>
    </xf>
    <xf numFmtId="176" fontId="9" fillId="5" borderId="110" xfId="0" applyNumberFormat="1" applyFont="1" applyFill="1" applyBorder="1" applyAlignment="1">
      <alignment horizontal="center" vertical="center"/>
    </xf>
    <xf numFmtId="176" fontId="9" fillId="5" borderId="119" xfId="0" applyNumberFormat="1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/>
    </xf>
    <xf numFmtId="176" fontId="9" fillId="5" borderId="161" xfId="0" applyNumberFormat="1" applyFont="1" applyFill="1" applyBorder="1" applyAlignment="1">
      <alignment horizontal="center" vertical="center"/>
    </xf>
    <xf numFmtId="176" fontId="9" fillId="5" borderId="112" xfId="0" applyNumberFormat="1" applyFont="1" applyFill="1" applyBorder="1" applyAlignment="1">
      <alignment horizontal="center" vertical="center"/>
    </xf>
    <xf numFmtId="176" fontId="9" fillId="5" borderId="122" xfId="0" applyNumberFormat="1" applyFont="1" applyFill="1" applyBorder="1" applyAlignment="1">
      <alignment horizontal="center" vertical="center"/>
    </xf>
    <xf numFmtId="176" fontId="9" fillId="5" borderId="107" xfId="0" applyNumberFormat="1" applyFont="1" applyFill="1" applyBorder="1" applyAlignment="1">
      <alignment horizontal="center" vertical="center"/>
    </xf>
    <xf numFmtId="176" fontId="9" fillId="5" borderId="162" xfId="0" applyNumberFormat="1" applyFont="1" applyFill="1" applyBorder="1" applyAlignment="1">
      <alignment horizontal="center" vertical="center"/>
    </xf>
    <xf numFmtId="176" fontId="9" fillId="5" borderId="116" xfId="0" applyNumberFormat="1" applyFont="1" applyFill="1" applyBorder="1" applyAlignment="1">
      <alignment horizontal="center" vertical="center"/>
    </xf>
    <xf numFmtId="176" fontId="9" fillId="5" borderId="82" xfId="0" applyNumberFormat="1" applyFont="1" applyFill="1" applyBorder="1" applyAlignment="1">
      <alignment horizontal="center" vertical="center"/>
    </xf>
    <xf numFmtId="176" fontId="9" fillId="5" borderId="41" xfId="0" applyNumberFormat="1" applyFont="1" applyFill="1" applyBorder="1" applyAlignment="1">
      <alignment horizontal="center" vertical="center"/>
    </xf>
    <xf numFmtId="176" fontId="9" fillId="5" borderId="163" xfId="0" applyNumberFormat="1" applyFont="1" applyFill="1" applyBorder="1" applyAlignment="1">
      <alignment horizontal="center" vertical="center"/>
    </xf>
    <xf numFmtId="176" fontId="9" fillId="5" borderId="96" xfId="0" applyNumberFormat="1" applyFont="1" applyFill="1" applyBorder="1" applyAlignment="1">
      <alignment horizontal="center" vertical="center"/>
    </xf>
    <xf numFmtId="176" fontId="9" fillId="5" borderId="87" xfId="0" applyNumberFormat="1" applyFont="1" applyFill="1" applyBorder="1" applyAlignment="1">
      <alignment horizontal="center" vertical="center"/>
    </xf>
    <xf numFmtId="176" fontId="9" fillId="5" borderId="40" xfId="0" applyNumberFormat="1" applyFont="1" applyFill="1" applyBorder="1" applyAlignment="1">
      <alignment horizontal="center" vertical="center"/>
    </xf>
    <xf numFmtId="176" fontId="9" fillId="5" borderId="164" xfId="0" applyNumberFormat="1" applyFont="1" applyFill="1" applyBorder="1" applyAlignment="1">
      <alignment horizontal="center" vertical="center"/>
    </xf>
    <xf numFmtId="176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6" fontId="9" fillId="5" borderId="118" xfId="0" applyNumberFormat="1" applyFont="1" applyFill="1" applyBorder="1" applyAlignment="1">
      <alignment horizontal="center" vertical="center" wrapText="1"/>
    </xf>
    <xf numFmtId="176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6" fontId="9" fillId="5" borderId="119" xfId="0" applyNumberFormat="1" applyFont="1" applyFill="1" applyBorder="1" applyAlignment="1">
      <alignment horizontal="center" vertical="center" wrapText="1"/>
    </xf>
    <xf numFmtId="176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6" fontId="9" fillId="5" borderId="122" xfId="0" applyNumberFormat="1" applyFont="1" applyFill="1" applyBorder="1" applyAlignment="1">
      <alignment horizontal="center" vertical="center" wrapText="1"/>
    </xf>
    <xf numFmtId="176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6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6" fontId="9" fillId="5" borderId="102" xfId="0" applyNumberFormat="1" applyFont="1" applyFill="1" applyBorder="1" applyAlignment="1">
      <alignment horizontal="center" vertical="center" wrapText="1"/>
    </xf>
    <xf numFmtId="176" fontId="9" fillId="5" borderId="103" xfId="0" applyNumberFormat="1" applyFont="1" applyFill="1" applyBorder="1" applyAlignment="1">
      <alignment horizontal="center" vertical="center" wrapText="1"/>
    </xf>
    <xf numFmtId="176" fontId="9" fillId="12" borderId="110" xfId="0" applyNumberFormat="1" applyFont="1" applyFill="1" applyBorder="1" applyAlignment="1">
      <alignment horizontal="center" vertical="center"/>
    </xf>
    <xf numFmtId="176" fontId="9" fillId="12" borderId="112" xfId="0" applyNumberFormat="1" applyFont="1" applyFill="1" applyBorder="1" applyAlignment="1">
      <alignment horizontal="center" vertical="center"/>
    </xf>
    <xf numFmtId="176" fontId="9" fillId="12" borderId="116" xfId="0" applyNumberFormat="1" applyFont="1" applyFill="1" applyBorder="1" applyAlignment="1">
      <alignment horizontal="center" vertical="center"/>
    </xf>
    <xf numFmtId="176" fontId="9" fillId="5" borderId="110" xfId="0" applyNumberFormat="1" applyFont="1" applyFill="1" applyBorder="1" applyAlignment="1">
      <alignment horizontal="center" vertical="center" wrapText="1"/>
    </xf>
    <xf numFmtId="176" fontId="9" fillId="5" borderId="116" xfId="0" applyNumberFormat="1" applyFont="1" applyFill="1" applyBorder="1" applyAlignment="1">
      <alignment horizontal="center" vertical="center" wrapText="1"/>
    </xf>
    <xf numFmtId="176" fontId="9" fillId="12" borderId="97" xfId="0" applyNumberFormat="1" applyFont="1" applyFill="1" applyBorder="1" applyAlignment="1">
      <alignment horizontal="center" vertical="center"/>
    </xf>
    <xf numFmtId="176" fontId="9" fillId="5" borderId="112" xfId="0" applyNumberFormat="1" applyFont="1" applyFill="1" applyBorder="1" applyAlignment="1">
      <alignment horizontal="center" vertical="center" wrapText="1"/>
    </xf>
    <xf numFmtId="176" fontId="9" fillId="12" borderId="103" xfId="0" applyNumberFormat="1" applyFont="1" applyFill="1" applyBorder="1" applyAlignment="1">
      <alignment horizontal="center" vertical="center"/>
    </xf>
    <xf numFmtId="176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S4" activePane="bottomRight" state="frozen"/>
      <selection/>
      <selection pane="topRight"/>
      <selection pane="bottomLeft"/>
      <selection pane="bottomRight" activeCell="BP25" sqref="BP2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71" width="8.625" customWidth="1"/>
    <col min="72" max="77" width="6.625" customWidth="1"/>
    <col min="78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3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/>
      <c r="AH4" s="672"/>
      <c r="AI4" s="931"/>
      <c r="AJ4" s="671"/>
      <c r="AK4" s="672"/>
      <c r="AL4" s="672"/>
      <c r="AM4" s="672"/>
      <c r="AN4" s="672"/>
      <c r="AO4" s="931"/>
      <c r="AP4" s="973"/>
      <c r="AQ4" s="974"/>
      <c r="AR4" s="974"/>
      <c r="AS4" s="974">
        <v>1</v>
      </c>
      <c r="AT4" s="974">
        <v>1</v>
      </c>
      <c r="AU4" s="934"/>
      <c r="AV4" s="973"/>
      <c r="AW4" s="974"/>
      <c r="AX4" s="974"/>
      <c r="AY4" s="974">
        <v>1</v>
      </c>
      <c r="AZ4" s="974">
        <v>1</v>
      </c>
      <c r="BA4" s="934"/>
      <c r="BB4" s="973"/>
      <c r="BC4" s="974"/>
      <c r="BD4" s="974"/>
      <c r="BE4" s="974">
        <v>0.05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3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3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420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5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/>
      <c r="AG6" s="915"/>
      <c r="AH6" s="915"/>
      <c r="AI6" s="940"/>
      <c r="AJ6" s="548"/>
      <c r="AK6" s="915"/>
      <c r="AL6" s="915"/>
      <c r="AM6" s="915"/>
      <c r="AN6" s="915"/>
      <c r="AO6" s="940"/>
      <c r="AP6" s="550"/>
      <c r="AQ6" s="746"/>
      <c r="AR6" s="746"/>
      <c r="AS6" s="746"/>
      <c r="AT6" s="746"/>
      <c r="AU6" s="943"/>
      <c r="AV6" s="550"/>
      <c r="AW6" s="746"/>
      <c r="AX6" s="746"/>
      <c r="AY6" s="746"/>
      <c r="AZ6" s="746"/>
      <c r="BA6" s="943"/>
      <c r="BB6" s="550"/>
      <c r="BC6" s="746"/>
      <c r="BD6" s="746"/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5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5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 t="str">
        <f t="shared" si="6"/>
        <v>-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5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/>
      <c r="AG8" s="912"/>
      <c r="AH8" s="912"/>
      <c r="AI8" s="935"/>
      <c r="AJ8" s="537"/>
      <c r="AK8" s="912"/>
      <c r="AL8" s="912"/>
      <c r="AM8" s="912"/>
      <c r="AN8" s="912"/>
      <c r="AO8" s="935"/>
      <c r="AP8" s="539"/>
      <c r="AQ8" s="741"/>
      <c r="AR8" s="741"/>
      <c r="AS8" s="741"/>
      <c r="AT8" s="741"/>
      <c r="AU8" s="939"/>
      <c r="AV8" s="539"/>
      <c r="AW8" s="741"/>
      <c r="AX8" s="741"/>
      <c r="AY8" s="741"/>
      <c r="AZ8" s="741"/>
      <c r="BA8" s="939"/>
      <c r="BB8" s="539"/>
      <c r="BC8" s="741"/>
      <c r="BD8" s="741"/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5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5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 t="str">
        <f t="shared" si="6"/>
        <v>-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4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/>
      <c r="AE10" s="915"/>
      <c r="AF10" s="915"/>
      <c r="AG10" s="915"/>
      <c r="AH10" s="915"/>
      <c r="AI10" s="940"/>
      <c r="AJ10" s="548"/>
      <c r="AK10" s="915"/>
      <c r="AL10" s="915"/>
      <c r="AM10" s="915"/>
      <c r="AN10" s="915"/>
      <c r="AO10" s="940"/>
      <c r="AP10" s="550"/>
      <c r="AQ10" s="746"/>
      <c r="AR10" s="746"/>
      <c r="AS10" s="746"/>
      <c r="AT10" s="746"/>
      <c r="AU10" s="943"/>
      <c r="AV10" s="550"/>
      <c r="AW10" s="746"/>
      <c r="AX10" s="746"/>
      <c r="AY10" s="746"/>
      <c r="AZ10" s="746"/>
      <c r="BA10" s="943"/>
      <c r="BB10" s="550"/>
      <c r="BC10" s="746"/>
      <c r="BD10" s="746"/>
      <c r="BE10" s="746"/>
      <c r="BF10" s="746"/>
      <c r="BG10" s="943"/>
      <c r="BH10" s="569">
        <f t="shared" si="0"/>
        <v>9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9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 t="str">
        <f t="shared" si="8"/>
        <v>-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/>
      <c r="M11" s="672">
        <v>2</v>
      </c>
      <c r="N11" s="672">
        <v>3</v>
      </c>
      <c r="O11" s="672">
        <v>6</v>
      </c>
      <c r="P11" s="672">
        <v>1</v>
      </c>
      <c r="Q11" s="945">
        <v>2</v>
      </c>
      <c r="R11" s="932">
        <v>5</v>
      </c>
      <c r="S11" s="933">
        <v>10</v>
      </c>
      <c r="T11" s="933">
        <v>20</v>
      </c>
      <c r="U11" s="933">
        <v>10</v>
      </c>
      <c r="V11" s="933">
        <v>12</v>
      </c>
      <c r="W11" s="946">
        <v>5</v>
      </c>
      <c r="X11" s="932"/>
      <c r="Y11" s="933"/>
      <c r="Z11" s="933"/>
      <c r="AA11" s="933"/>
      <c r="AB11" s="933"/>
      <c r="AC11" s="946"/>
      <c r="AD11" s="671">
        <v>2</v>
      </c>
      <c r="AE11" s="672">
        <v>2</v>
      </c>
      <c r="AF11" s="672">
        <v>1</v>
      </c>
      <c r="AG11" s="672"/>
      <c r="AH11" s="672"/>
      <c r="AI11" s="945">
        <v>1</v>
      </c>
      <c r="AJ11" s="671">
        <v>3</v>
      </c>
      <c r="AK11" s="672">
        <v>2</v>
      </c>
      <c r="AL11" s="672">
        <v>3</v>
      </c>
      <c r="AM11" s="672">
        <v>1</v>
      </c>
      <c r="AN11" s="672">
        <v>1</v>
      </c>
      <c r="AO11" s="945">
        <v>1</v>
      </c>
      <c r="AP11" s="973">
        <v>3</v>
      </c>
      <c r="AQ11" s="974">
        <v>2</v>
      </c>
      <c r="AR11" s="974">
        <v>3</v>
      </c>
      <c r="AS11" s="974">
        <v>1</v>
      </c>
      <c r="AT11" s="974">
        <v>2</v>
      </c>
      <c r="AU11" s="977">
        <v>1</v>
      </c>
      <c r="AV11" s="973">
        <v>4</v>
      </c>
      <c r="AW11" s="974">
        <v>2</v>
      </c>
      <c r="AX11" s="974">
        <v>3</v>
      </c>
      <c r="AY11" s="974">
        <v>1</v>
      </c>
      <c r="AZ11" s="974">
        <v>3</v>
      </c>
      <c r="BA11" s="977">
        <v>1</v>
      </c>
      <c r="BB11" s="973">
        <v>0.68</v>
      </c>
      <c r="BC11" s="974">
        <v>0.54</v>
      </c>
      <c r="BD11" s="974">
        <v>0.51</v>
      </c>
      <c r="BE11" s="974">
        <v>0.12</v>
      </c>
      <c r="BF11" s="974">
        <v>0.19</v>
      </c>
      <c r="BG11" s="977">
        <v>0.27</v>
      </c>
      <c r="BH11" s="991">
        <f t="shared" si="0"/>
        <v>5</v>
      </c>
      <c r="BI11" s="767">
        <f t="shared" si="1"/>
        <v>12</v>
      </c>
      <c r="BJ11" s="767">
        <f t="shared" si="2"/>
        <v>23</v>
      </c>
      <c r="BK11" s="767">
        <f t="shared" si="3"/>
        <v>16</v>
      </c>
      <c r="BL11" s="767">
        <f t="shared" si="4"/>
        <v>13</v>
      </c>
      <c r="BM11" s="996">
        <f>IF($A$1="补货",Q11+W11+AC11,Q11)</f>
        <v>7</v>
      </c>
      <c r="BN11" s="957">
        <v>10</v>
      </c>
      <c r="BO11" s="958"/>
      <c r="BP11" s="958"/>
      <c r="BQ11" s="958"/>
      <c r="BR11" s="958"/>
      <c r="BS11" s="946"/>
      <c r="BT11" s="766">
        <f t="shared" si="7"/>
        <v>15</v>
      </c>
      <c r="BU11" s="782">
        <f t="shared" si="5"/>
        <v>12</v>
      </c>
      <c r="BV11" s="782">
        <f t="shared" si="5"/>
        <v>23</v>
      </c>
      <c r="BW11" s="782">
        <f t="shared" si="5"/>
        <v>16</v>
      </c>
      <c r="BX11" s="782">
        <f t="shared" si="5"/>
        <v>13</v>
      </c>
      <c r="BY11" s="1007">
        <f t="shared" si="5"/>
        <v>7</v>
      </c>
      <c r="BZ11" s="1000">
        <f t="shared" si="8"/>
        <v>154.411764705882</v>
      </c>
      <c r="CA11" s="1001">
        <f t="shared" si="6"/>
        <v>155.555555555556</v>
      </c>
      <c r="CB11" s="1001">
        <f t="shared" si="6"/>
        <v>315.686274509804</v>
      </c>
      <c r="CC11" s="1001">
        <f t="shared" si="6"/>
        <v>933.333333333333</v>
      </c>
      <c r="CD11" s="1001">
        <f t="shared" si="6"/>
        <v>478.947368421053</v>
      </c>
      <c r="CE11" s="1020">
        <f t="shared" si="6"/>
        <v>181.481481481481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7</v>
      </c>
      <c r="M12" s="915">
        <v>2</v>
      </c>
      <c r="N12" s="915">
        <v>5</v>
      </c>
      <c r="O12" s="915">
        <v>2</v>
      </c>
      <c r="P12" s="915">
        <v>4</v>
      </c>
      <c r="Q12" s="947">
        <v>4</v>
      </c>
      <c r="R12" s="948">
        <v>15</v>
      </c>
      <c r="S12" s="949">
        <v>15</v>
      </c>
      <c r="T12" s="949">
        <v>10</v>
      </c>
      <c r="U12" s="949">
        <v>13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2</v>
      </c>
      <c r="AF12" s="915">
        <v>2</v>
      </c>
      <c r="AG12" s="915"/>
      <c r="AH12" s="915"/>
      <c r="AI12" s="947"/>
      <c r="AJ12" s="548"/>
      <c r="AK12" s="915">
        <v>3</v>
      </c>
      <c r="AL12" s="915">
        <v>2</v>
      </c>
      <c r="AM12" s="915"/>
      <c r="AN12" s="915">
        <v>2</v>
      </c>
      <c r="AO12" s="947"/>
      <c r="AP12" s="978"/>
      <c r="AQ12" s="979">
        <v>3</v>
      </c>
      <c r="AR12" s="979">
        <v>2</v>
      </c>
      <c r="AS12" s="979">
        <v>1</v>
      </c>
      <c r="AT12" s="979">
        <v>2</v>
      </c>
      <c r="AU12" s="980"/>
      <c r="AV12" s="978"/>
      <c r="AW12" s="979">
        <v>3</v>
      </c>
      <c r="AX12" s="979">
        <v>2</v>
      </c>
      <c r="AY12" s="979">
        <v>1</v>
      </c>
      <c r="AZ12" s="979">
        <v>4</v>
      </c>
      <c r="BA12" s="980"/>
      <c r="BB12" s="978"/>
      <c r="BC12" s="979">
        <v>0.66</v>
      </c>
      <c r="BD12" s="979">
        <v>0.54</v>
      </c>
      <c r="BE12" s="979">
        <v>0.05</v>
      </c>
      <c r="BF12" s="979">
        <v>0.27</v>
      </c>
      <c r="BG12" s="980"/>
      <c r="BH12" s="770">
        <f t="shared" si="0"/>
        <v>22</v>
      </c>
      <c r="BI12" s="771">
        <f t="shared" si="1"/>
        <v>17</v>
      </c>
      <c r="BJ12" s="771">
        <f t="shared" si="2"/>
        <v>15</v>
      </c>
      <c r="BK12" s="771">
        <f t="shared" si="3"/>
        <v>15</v>
      </c>
      <c r="BL12" s="771">
        <f t="shared" si="4"/>
        <v>8</v>
      </c>
      <c r="BM12" s="997">
        <f>IF($A$1="补货",Q12+W12+AC12,Q12)</f>
        <v>14</v>
      </c>
      <c r="BN12" s="963"/>
      <c r="BO12" s="964"/>
      <c r="BP12" s="964"/>
      <c r="BQ12" s="964"/>
      <c r="BR12" s="964"/>
      <c r="BS12" s="950"/>
      <c r="BT12" s="785">
        <f t="shared" si="7"/>
        <v>22</v>
      </c>
      <c r="BU12" s="786">
        <f t="shared" si="5"/>
        <v>17</v>
      </c>
      <c r="BV12" s="786">
        <f t="shared" si="5"/>
        <v>15</v>
      </c>
      <c r="BW12" s="786">
        <f t="shared" si="5"/>
        <v>15</v>
      </c>
      <c r="BX12" s="786">
        <f t="shared" si="5"/>
        <v>8</v>
      </c>
      <c r="BY12" s="1008">
        <f t="shared" si="5"/>
        <v>14</v>
      </c>
      <c r="BZ12" s="1009" t="str">
        <f t="shared" si="8"/>
        <v>-</v>
      </c>
      <c r="CA12" s="1010">
        <f t="shared" si="6"/>
        <v>180.30303030303</v>
      </c>
      <c r="CB12" s="1010">
        <f t="shared" si="6"/>
        <v>194.444444444444</v>
      </c>
      <c r="CC12" s="1010">
        <f t="shared" si="6"/>
        <v>2100</v>
      </c>
      <c r="CD12" s="1010">
        <f t="shared" si="6"/>
        <v>207.407407407407</v>
      </c>
      <c r="CE12" s="1021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5</v>
      </c>
      <c r="M13" s="672">
        <v>10</v>
      </c>
      <c r="N13" s="672">
        <v>2</v>
      </c>
      <c r="O13" s="672">
        <v>8</v>
      </c>
      <c r="P13" s="672">
        <v>3</v>
      </c>
      <c r="Q13" s="931"/>
      <c r="R13" s="932">
        <v>61</v>
      </c>
      <c r="S13" s="933">
        <v>29</v>
      </c>
      <c r="T13" s="933">
        <v>21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3</v>
      </c>
      <c r="AE13" s="672">
        <v>1</v>
      </c>
      <c r="AF13" s="672">
        <v>2</v>
      </c>
      <c r="AG13" s="672"/>
      <c r="AH13" s="672"/>
      <c r="AI13" s="931"/>
      <c r="AJ13" s="671">
        <v>7</v>
      </c>
      <c r="AK13" s="672">
        <v>4</v>
      </c>
      <c r="AL13" s="672">
        <v>2</v>
      </c>
      <c r="AM13" s="970"/>
      <c r="AN13" s="970">
        <v>1</v>
      </c>
      <c r="AO13" s="931"/>
      <c r="AP13" s="973">
        <v>8</v>
      </c>
      <c r="AQ13" s="974">
        <v>6</v>
      </c>
      <c r="AR13" s="974">
        <v>3</v>
      </c>
      <c r="AS13" s="981"/>
      <c r="AT13" s="981">
        <v>1</v>
      </c>
      <c r="AU13" s="934"/>
      <c r="AV13" s="973">
        <v>11</v>
      </c>
      <c r="AW13" s="974">
        <v>8</v>
      </c>
      <c r="AX13" s="974">
        <v>4</v>
      </c>
      <c r="AY13" s="981"/>
      <c r="AZ13" s="981">
        <v>3</v>
      </c>
      <c r="BA13" s="934"/>
      <c r="BB13" s="973">
        <v>1.39</v>
      </c>
      <c r="BC13" s="974">
        <v>0.76</v>
      </c>
      <c r="BD13" s="974">
        <v>0.96</v>
      </c>
      <c r="BE13" s="974"/>
      <c r="BF13" s="974">
        <v>0.15</v>
      </c>
      <c r="BG13" s="934"/>
      <c r="BH13" s="991">
        <f t="shared" si="0"/>
        <v>66</v>
      </c>
      <c r="BI13" s="767">
        <f t="shared" si="1"/>
        <v>39</v>
      </c>
      <c r="BJ13" s="767">
        <f t="shared" si="2"/>
        <v>23</v>
      </c>
      <c r="BK13" s="767">
        <f t="shared" si="3"/>
        <v>13</v>
      </c>
      <c r="BL13" s="767">
        <f t="shared" si="4"/>
        <v>16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66</v>
      </c>
      <c r="BU13" s="782">
        <f t="shared" si="5"/>
        <v>39</v>
      </c>
      <c r="BV13" s="782">
        <f t="shared" si="5"/>
        <v>23</v>
      </c>
      <c r="BW13" s="782">
        <f t="shared" ref="BW13:BW15" si="9">BK13+BQ13</f>
        <v>13</v>
      </c>
      <c r="BX13" s="782">
        <f t="shared" ref="BX13:BX15" si="10">BL13+BR13</f>
        <v>16</v>
      </c>
      <c r="BY13" s="934"/>
      <c r="BZ13" s="1000">
        <f t="shared" si="8"/>
        <v>332.374100719424</v>
      </c>
      <c r="CA13" s="1001">
        <f t="shared" si="6"/>
        <v>359.210526315789</v>
      </c>
      <c r="CB13" s="1001">
        <f t="shared" si="6"/>
        <v>167.708333333333</v>
      </c>
      <c r="CC13" s="1001" t="str">
        <f t="shared" ref="CC13:CC15" si="11">IF(BE13&lt;&gt;0,BW13/BE13*7,"-")</f>
        <v>-</v>
      </c>
      <c r="CD13" s="1001">
        <f t="shared" ref="CD13:CD15" si="12">IF(BF13&lt;&gt;0,BX13/BF13*7,"-")</f>
        <v>746.666666666667</v>
      </c>
      <c r="CE13" s="1017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4</v>
      </c>
      <c r="M14" s="912">
        <v>8</v>
      </c>
      <c r="N14" s="912">
        <v>7</v>
      </c>
      <c r="O14" s="912">
        <v>3</v>
      </c>
      <c r="P14" s="912">
        <v>4</v>
      </c>
      <c r="Q14" s="935"/>
      <c r="R14" s="944">
        <v>63</v>
      </c>
      <c r="S14" s="937">
        <v>45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4</v>
      </c>
      <c r="AE14" s="912">
        <v>3</v>
      </c>
      <c r="AF14" s="912"/>
      <c r="AG14" s="912"/>
      <c r="AH14" s="912"/>
      <c r="AI14" s="935"/>
      <c r="AJ14" s="537">
        <v>7</v>
      </c>
      <c r="AK14" s="912">
        <v>7</v>
      </c>
      <c r="AL14" s="912"/>
      <c r="AM14" s="971"/>
      <c r="AN14" s="971"/>
      <c r="AO14" s="935"/>
      <c r="AP14" s="539">
        <v>9</v>
      </c>
      <c r="AQ14" s="741">
        <v>8</v>
      </c>
      <c r="AR14" s="741"/>
      <c r="AS14" s="982"/>
      <c r="AT14" s="982"/>
      <c r="AU14" s="939"/>
      <c r="AV14" s="539">
        <v>11</v>
      </c>
      <c r="AW14" s="741">
        <v>9</v>
      </c>
      <c r="AX14" s="741">
        <v>2</v>
      </c>
      <c r="AY14" s="982"/>
      <c r="AZ14" s="982"/>
      <c r="BA14" s="939"/>
      <c r="BB14" s="539">
        <v>1.93</v>
      </c>
      <c r="BC14" s="741">
        <v>1.71</v>
      </c>
      <c r="BD14" s="741">
        <v>0.03</v>
      </c>
      <c r="BE14" s="741"/>
      <c r="BF14" s="741"/>
      <c r="BG14" s="939"/>
      <c r="BH14" s="557">
        <f t="shared" si="0"/>
        <v>67</v>
      </c>
      <c r="BI14" s="988">
        <f t="shared" si="1"/>
        <v>53</v>
      </c>
      <c r="BJ14" s="988">
        <f t="shared" si="2"/>
        <v>22</v>
      </c>
      <c r="BK14" s="988">
        <f t="shared" si="3"/>
        <v>20</v>
      </c>
      <c r="BL14" s="988">
        <f t="shared" si="4"/>
        <v>17</v>
      </c>
      <c r="BM14" s="939"/>
      <c r="BN14" s="538"/>
      <c r="BO14" s="511"/>
      <c r="BP14" s="511"/>
      <c r="BQ14" s="511"/>
      <c r="BR14" s="511"/>
      <c r="BS14" s="939"/>
      <c r="BT14" s="558">
        <f t="shared" si="7"/>
        <v>67</v>
      </c>
      <c r="BU14" s="1002">
        <f t="shared" si="5"/>
        <v>53</v>
      </c>
      <c r="BV14" s="1002">
        <f t="shared" si="5"/>
        <v>22</v>
      </c>
      <c r="BW14" s="1002">
        <f t="shared" si="9"/>
        <v>20</v>
      </c>
      <c r="BX14" s="1002">
        <f t="shared" si="10"/>
        <v>17</v>
      </c>
      <c r="BY14" s="939"/>
      <c r="BZ14" s="800">
        <f t="shared" si="8"/>
        <v>243.00518134715</v>
      </c>
      <c r="CA14" s="801">
        <f t="shared" si="6"/>
        <v>216.959064327485</v>
      </c>
      <c r="CB14" s="801">
        <f t="shared" si="6"/>
        <v>5133.33333333333</v>
      </c>
      <c r="CC14" s="801" t="str">
        <f t="shared" si="11"/>
        <v>-</v>
      </c>
      <c r="CD14" s="801" t="str">
        <f t="shared" si="12"/>
        <v>-</v>
      </c>
      <c r="CE14" s="1018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10</v>
      </c>
      <c r="M15" s="915">
        <v>11</v>
      </c>
      <c r="N15" s="915">
        <v>5</v>
      </c>
      <c r="O15" s="915">
        <v>7</v>
      </c>
      <c r="P15" s="915">
        <v>3</v>
      </c>
      <c r="Q15" s="940"/>
      <c r="R15" s="941">
        <v>56</v>
      </c>
      <c r="S15" s="942">
        <v>50</v>
      </c>
      <c r="T15" s="942">
        <v>45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7</v>
      </c>
      <c r="AE15" s="915">
        <v>8</v>
      </c>
      <c r="AF15" s="915">
        <v>2</v>
      </c>
      <c r="AG15" s="915"/>
      <c r="AH15" s="915"/>
      <c r="AI15" s="940"/>
      <c r="AJ15" s="548">
        <v>14</v>
      </c>
      <c r="AK15" s="915">
        <v>15</v>
      </c>
      <c r="AL15" s="915">
        <v>3</v>
      </c>
      <c r="AM15" s="972"/>
      <c r="AN15" s="972"/>
      <c r="AO15" s="940"/>
      <c r="AP15" s="550">
        <v>15</v>
      </c>
      <c r="AQ15" s="746">
        <v>18</v>
      </c>
      <c r="AR15" s="746">
        <v>4</v>
      </c>
      <c r="AS15" s="983">
        <v>2</v>
      </c>
      <c r="AT15" s="983"/>
      <c r="AU15" s="943"/>
      <c r="AV15" s="550">
        <v>22</v>
      </c>
      <c r="AW15" s="746">
        <v>22</v>
      </c>
      <c r="AX15" s="746">
        <v>5</v>
      </c>
      <c r="AY15" s="983">
        <v>2</v>
      </c>
      <c r="AZ15" s="983"/>
      <c r="BA15" s="943"/>
      <c r="BB15" s="550">
        <v>3.25</v>
      </c>
      <c r="BC15" s="746">
        <v>3.57</v>
      </c>
      <c r="BD15" s="746">
        <v>1.08</v>
      </c>
      <c r="BE15" s="746">
        <v>0.1</v>
      </c>
      <c r="BF15" s="746"/>
      <c r="BG15" s="943"/>
      <c r="BH15" s="569">
        <f t="shared" si="0"/>
        <v>66</v>
      </c>
      <c r="BI15" s="990">
        <f t="shared" si="1"/>
        <v>61</v>
      </c>
      <c r="BJ15" s="990">
        <f t="shared" si="2"/>
        <v>50</v>
      </c>
      <c r="BK15" s="990">
        <f t="shared" si="3"/>
        <v>17</v>
      </c>
      <c r="BL15" s="990">
        <f t="shared" si="4"/>
        <v>20</v>
      </c>
      <c r="BM15" s="943"/>
      <c r="BN15" s="549">
        <v>5</v>
      </c>
      <c r="BO15" s="520">
        <v>20</v>
      </c>
      <c r="BP15" s="520"/>
      <c r="BQ15" s="520"/>
      <c r="BR15" s="520"/>
      <c r="BS15" s="943"/>
      <c r="BT15" s="570">
        <f t="shared" si="7"/>
        <v>71</v>
      </c>
      <c r="BU15" s="1006">
        <f t="shared" si="5"/>
        <v>81</v>
      </c>
      <c r="BV15" s="1006">
        <f t="shared" si="5"/>
        <v>50</v>
      </c>
      <c r="BW15" s="1006">
        <f t="shared" si="9"/>
        <v>17</v>
      </c>
      <c r="BX15" s="1006">
        <f t="shared" si="10"/>
        <v>20</v>
      </c>
      <c r="BY15" s="943"/>
      <c r="BZ15" s="804">
        <f t="shared" si="8"/>
        <v>152.923076923077</v>
      </c>
      <c r="CA15" s="805">
        <f t="shared" si="6"/>
        <v>158.823529411765</v>
      </c>
      <c r="CB15" s="805">
        <f t="shared" si="6"/>
        <v>324.074074074074</v>
      </c>
      <c r="CC15" s="805">
        <f t="shared" si="11"/>
        <v>1190</v>
      </c>
      <c r="CD15" s="805" t="str">
        <f t="shared" si="12"/>
        <v>-</v>
      </c>
      <c r="CE15" s="1019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5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/>
      <c r="AL16" s="672">
        <v>1</v>
      </c>
      <c r="AM16" s="672"/>
      <c r="AN16" s="672"/>
      <c r="AO16" s="931"/>
      <c r="AP16" s="973"/>
      <c r="AQ16" s="974"/>
      <c r="AR16" s="974">
        <v>1</v>
      </c>
      <c r="AS16" s="974"/>
      <c r="AT16" s="974"/>
      <c r="AU16" s="934"/>
      <c r="AV16" s="973"/>
      <c r="AW16" s="974"/>
      <c r="AX16" s="974">
        <v>1</v>
      </c>
      <c r="AY16" s="974"/>
      <c r="AZ16" s="974"/>
      <c r="BA16" s="934"/>
      <c r="BB16" s="973"/>
      <c r="BC16" s="974"/>
      <c r="BD16" s="974">
        <v>0.12</v>
      </c>
      <c r="BE16" s="974"/>
      <c r="BF16" s="974"/>
      <c r="BG16" s="934"/>
      <c r="BH16" s="766">
        <f t="shared" si="0"/>
        <v>26</v>
      </c>
      <c r="BI16" s="767">
        <f t="shared" si="1"/>
        <v>25</v>
      </c>
      <c r="BJ16" s="767">
        <f t="shared" si="2"/>
        <v>13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25</v>
      </c>
      <c r="BV16" s="782">
        <f t="shared" si="5"/>
        <v>13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 t="str">
        <f t="shared" si="6"/>
        <v>-</v>
      </c>
      <c r="CB16" s="1001">
        <f t="shared" si="6"/>
        <v>758.333333333333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4</v>
      </c>
      <c r="M17" s="912">
        <v>7</v>
      </c>
      <c r="N17" s="912">
        <v>3</v>
      </c>
      <c r="O17" s="912">
        <v>6</v>
      </c>
      <c r="P17" s="912">
        <v>10</v>
      </c>
      <c r="Q17" s="935"/>
      <c r="R17" s="944">
        <v>27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/>
      <c r="AF17" s="912"/>
      <c r="AG17" s="912"/>
      <c r="AH17" s="912"/>
      <c r="AI17" s="935"/>
      <c r="AJ17" s="537">
        <v>4</v>
      </c>
      <c r="AK17" s="912">
        <v>1</v>
      </c>
      <c r="AL17" s="912"/>
      <c r="AM17" s="912"/>
      <c r="AN17" s="912"/>
      <c r="AO17" s="935"/>
      <c r="AP17" s="539">
        <v>4</v>
      </c>
      <c r="AQ17" s="741">
        <v>1</v>
      </c>
      <c r="AR17" s="741"/>
      <c r="AS17" s="741"/>
      <c r="AT17" s="741"/>
      <c r="AU17" s="939"/>
      <c r="AV17" s="539">
        <v>4</v>
      </c>
      <c r="AW17" s="741">
        <v>2</v>
      </c>
      <c r="AX17" s="741">
        <v>2</v>
      </c>
      <c r="AY17" s="741"/>
      <c r="AZ17" s="741"/>
      <c r="BA17" s="939"/>
      <c r="BB17" s="539">
        <v>0.63</v>
      </c>
      <c r="BC17" s="741">
        <v>0.14</v>
      </c>
      <c r="BD17" s="741">
        <v>0.03</v>
      </c>
      <c r="BE17" s="741"/>
      <c r="BF17" s="741"/>
      <c r="BG17" s="939"/>
      <c r="BH17" s="557">
        <f t="shared" si="0"/>
        <v>31</v>
      </c>
      <c r="BI17" s="988">
        <f t="shared" si="1"/>
        <v>47</v>
      </c>
      <c r="BJ17" s="988">
        <f t="shared" si="2"/>
        <v>28</v>
      </c>
      <c r="BK17" s="988">
        <f t="shared" si="3"/>
        <v>26</v>
      </c>
      <c r="BL17" s="988">
        <f t="shared" si="4"/>
        <v>15</v>
      </c>
      <c r="BM17" s="939"/>
      <c r="BN17" s="538"/>
      <c r="BO17" s="511"/>
      <c r="BP17" s="511"/>
      <c r="BQ17" s="511"/>
      <c r="BR17" s="511"/>
      <c r="BS17" s="939"/>
      <c r="BT17" s="558">
        <f t="shared" si="7"/>
        <v>31</v>
      </c>
      <c r="BU17" s="1002">
        <f t="shared" si="5"/>
        <v>47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>
        <f t="shared" si="8"/>
        <v>344.444444444444</v>
      </c>
      <c r="CA17" s="801">
        <f t="shared" si="6"/>
        <v>2350</v>
      </c>
      <c r="CB17" s="801">
        <f t="shared" si="6"/>
        <v>6533.33333333333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4</v>
      </c>
      <c r="M18" s="921">
        <v>12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/>
      <c r="AK18" s="921"/>
      <c r="AL18" s="921"/>
      <c r="AM18" s="921"/>
      <c r="AN18" s="921"/>
      <c r="AO18" s="951"/>
      <c r="AP18" s="542"/>
      <c r="AQ18" s="756"/>
      <c r="AR18" s="756"/>
      <c r="AS18" s="756"/>
      <c r="AT18" s="756"/>
      <c r="AU18" s="954"/>
      <c r="AV18" s="542"/>
      <c r="AW18" s="756"/>
      <c r="AX18" s="756"/>
      <c r="AY18" s="756"/>
      <c r="AZ18" s="756"/>
      <c r="BA18" s="954"/>
      <c r="BB18" s="542"/>
      <c r="BC18" s="756"/>
      <c r="BD18" s="756"/>
      <c r="BE18" s="756"/>
      <c r="BF18" s="756"/>
      <c r="BG18" s="954"/>
      <c r="BH18" s="560">
        <f t="shared" si="0"/>
        <v>28</v>
      </c>
      <c r="BI18" s="992">
        <f t="shared" si="1"/>
        <v>32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28</v>
      </c>
      <c r="BU18" s="1011">
        <f t="shared" si="5"/>
        <v>32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 t="str">
        <f t="shared" si="8"/>
        <v>-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>
        <v>1</v>
      </c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0.05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2100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4</v>
      </c>
      <c r="M20" s="912">
        <v>5</v>
      </c>
      <c r="N20" s="912">
        <v>3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>
        <v>2</v>
      </c>
      <c r="V20" s="955">
        <v>10</v>
      </c>
      <c r="W20" s="939"/>
      <c r="X20" s="936"/>
      <c r="Y20" s="955"/>
      <c r="Z20" s="955"/>
      <c r="AA20" s="955"/>
      <c r="AB20" s="955"/>
      <c r="AC20" s="939"/>
      <c r="AD20" s="537"/>
      <c r="AE20" s="912">
        <v>1</v>
      </c>
      <c r="AF20" s="912"/>
      <c r="AG20" s="912"/>
      <c r="AH20" s="912"/>
      <c r="AI20" s="935"/>
      <c r="AJ20" s="537"/>
      <c r="AK20" s="912">
        <v>1</v>
      </c>
      <c r="AL20" s="912"/>
      <c r="AM20" s="912"/>
      <c r="AN20" s="912"/>
      <c r="AO20" s="935"/>
      <c r="AP20" s="975"/>
      <c r="AQ20" s="984">
        <v>1</v>
      </c>
      <c r="AR20" s="984"/>
      <c r="AS20" s="984"/>
      <c r="AT20" s="984"/>
      <c r="AU20" s="939"/>
      <c r="AV20" s="975"/>
      <c r="AW20" s="984">
        <v>1</v>
      </c>
      <c r="AX20" s="984"/>
      <c r="AY20" s="984">
        <v>2</v>
      </c>
      <c r="AZ20" s="984"/>
      <c r="BA20" s="939"/>
      <c r="BB20" s="975"/>
      <c r="BC20" s="984">
        <v>0.27</v>
      </c>
      <c r="BD20" s="984"/>
      <c r="BE20" s="984">
        <v>0.03</v>
      </c>
      <c r="BF20" s="984"/>
      <c r="BG20" s="939"/>
      <c r="BH20" s="768">
        <f t="shared" si="0"/>
        <v>14</v>
      </c>
      <c r="BI20" s="769">
        <f t="shared" si="1"/>
        <v>20</v>
      </c>
      <c r="BJ20" s="769">
        <f t="shared" si="2"/>
        <v>13</v>
      </c>
      <c r="BK20" s="769">
        <f t="shared" si="3"/>
        <v>3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14</v>
      </c>
      <c r="BU20" s="784">
        <f t="shared" si="7"/>
        <v>20</v>
      </c>
      <c r="BV20" s="784">
        <f t="shared" si="7"/>
        <v>13</v>
      </c>
      <c r="BW20" s="784">
        <f t="shared" si="7"/>
        <v>3</v>
      </c>
      <c r="BX20" s="784">
        <f t="shared" si="7"/>
        <v>15</v>
      </c>
      <c r="BY20" s="939"/>
      <c r="BZ20" s="1004" t="str">
        <f t="shared" si="8"/>
        <v>-</v>
      </c>
      <c r="CA20" s="1012">
        <f t="shared" si="8"/>
        <v>518.518518518518</v>
      </c>
      <c r="CB20" s="1012" t="str">
        <f t="shared" si="8"/>
        <v>-</v>
      </c>
      <c r="CC20" s="1012">
        <f t="shared" si="8"/>
        <v>700</v>
      </c>
      <c r="CD20" s="1012" t="str">
        <f t="shared" si="8"/>
        <v>-</v>
      </c>
      <c r="CE20" s="1018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2</v>
      </c>
      <c r="AX21" s="979"/>
      <c r="AY21" s="979"/>
      <c r="AZ21" s="979"/>
      <c r="BA21" s="943"/>
      <c r="BB21" s="978"/>
      <c r="BC21" s="979">
        <v>0.07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300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>
        <v>1</v>
      </c>
      <c r="N22" s="681">
        <v>2</v>
      </c>
      <c r="O22" s="681">
        <v>2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/>
      <c r="AF22" s="672"/>
      <c r="AG22" s="672"/>
      <c r="AH22" s="672">
        <v>1</v>
      </c>
      <c r="AI22" s="931"/>
      <c r="AJ22" s="671"/>
      <c r="AK22" s="672">
        <v>1</v>
      </c>
      <c r="AL22" s="672">
        <v>2</v>
      </c>
      <c r="AM22" s="672"/>
      <c r="AN22" s="672">
        <v>1</v>
      </c>
      <c r="AO22" s="931"/>
      <c r="AP22" s="973">
        <v>1</v>
      </c>
      <c r="AQ22" s="974">
        <v>1</v>
      </c>
      <c r="AR22" s="974">
        <v>2</v>
      </c>
      <c r="AS22" s="974"/>
      <c r="AT22" s="974">
        <v>1</v>
      </c>
      <c r="AU22" s="934"/>
      <c r="AV22" s="973">
        <v>1</v>
      </c>
      <c r="AW22" s="974">
        <v>1</v>
      </c>
      <c r="AX22" s="974">
        <v>2</v>
      </c>
      <c r="AY22" s="974"/>
      <c r="AZ22" s="974">
        <v>1</v>
      </c>
      <c r="BA22" s="934"/>
      <c r="BB22" s="973">
        <v>0.05</v>
      </c>
      <c r="BC22" s="974">
        <v>0.12</v>
      </c>
      <c r="BD22" s="974">
        <v>0.24</v>
      </c>
      <c r="BE22" s="974"/>
      <c r="BF22" s="974">
        <v>0.27</v>
      </c>
      <c r="BG22" s="934"/>
      <c r="BH22" s="766">
        <f t="shared" si="0"/>
        <v>4</v>
      </c>
      <c r="BI22" s="767">
        <f t="shared" si="1"/>
        <v>1</v>
      </c>
      <c r="BJ22" s="767">
        <f t="shared" si="2"/>
        <v>2</v>
      </c>
      <c r="BK22" s="767">
        <f t="shared" si="3"/>
        <v>4</v>
      </c>
      <c r="BL22" s="767">
        <f t="shared" si="4"/>
        <v>8</v>
      </c>
      <c r="BM22" s="934"/>
      <c r="BN22" s="957"/>
      <c r="BO22" s="958">
        <v>5</v>
      </c>
      <c r="BP22" s="958">
        <v>5</v>
      </c>
      <c r="BQ22" s="958"/>
      <c r="BR22" s="958"/>
      <c r="BS22" s="934"/>
      <c r="BT22" s="766">
        <f t="shared" si="7"/>
        <v>4</v>
      </c>
      <c r="BU22" s="782">
        <f t="shared" si="7"/>
        <v>6</v>
      </c>
      <c r="BV22" s="782">
        <f t="shared" si="7"/>
        <v>7</v>
      </c>
      <c r="BW22" s="782">
        <f t="shared" si="7"/>
        <v>4</v>
      </c>
      <c r="BX22" s="782">
        <f t="shared" si="7"/>
        <v>8</v>
      </c>
      <c r="BY22" s="934"/>
      <c r="BZ22" s="1000">
        <f t="shared" si="8"/>
        <v>560</v>
      </c>
      <c r="CA22" s="1001">
        <f t="shared" si="8"/>
        <v>350</v>
      </c>
      <c r="CB22" s="1001">
        <f t="shared" si="8"/>
        <v>204.166666666667</v>
      </c>
      <c r="CC22" s="1001" t="str">
        <f t="shared" si="8"/>
        <v>-</v>
      </c>
      <c r="CD22" s="1001">
        <f t="shared" si="8"/>
        <v>207.407407407407</v>
      </c>
      <c r="CE22" s="1017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/>
      <c r="M23" s="921"/>
      <c r="N23" s="921"/>
      <c r="O23" s="921"/>
      <c r="P23" s="921">
        <v>2</v>
      </c>
      <c r="Q23" s="951"/>
      <c r="R23" s="549"/>
      <c r="S23" s="520"/>
      <c r="T23" s="520"/>
      <c r="U23" s="520"/>
      <c r="V23" s="520">
        <v>16</v>
      </c>
      <c r="W23" s="943"/>
      <c r="X23" s="549"/>
      <c r="Y23" s="520"/>
      <c r="Z23" s="520"/>
      <c r="AA23" s="520"/>
      <c r="AB23" s="520"/>
      <c r="AC23" s="943"/>
      <c r="AD23" s="548">
        <v>1</v>
      </c>
      <c r="AE23" s="915"/>
      <c r="AF23" s="915"/>
      <c r="AG23" s="915"/>
      <c r="AH23" s="915">
        <v>1</v>
      </c>
      <c r="AI23" s="940"/>
      <c r="AJ23" s="548">
        <v>1</v>
      </c>
      <c r="AK23" s="915"/>
      <c r="AL23" s="915"/>
      <c r="AM23" s="915"/>
      <c r="AN23" s="915">
        <v>2</v>
      </c>
      <c r="AO23" s="940"/>
      <c r="AP23" s="550">
        <v>1</v>
      </c>
      <c r="AQ23" s="746"/>
      <c r="AR23" s="746"/>
      <c r="AS23" s="746"/>
      <c r="AT23" s="746">
        <v>2</v>
      </c>
      <c r="AU23" s="943"/>
      <c r="AV23" s="550">
        <v>1</v>
      </c>
      <c r="AW23" s="746"/>
      <c r="AX23" s="746"/>
      <c r="AY23" s="746"/>
      <c r="AZ23" s="746">
        <v>2</v>
      </c>
      <c r="BA23" s="943"/>
      <c r="BB23" s="550">
        <v>0.27</v>
      </c>
      <c r="BC23" s="746"/>
      <c r="BD23" s="746"/>
      <c r="BE23" s="746"/>
      <c r="BF23" s="746">
        <v>0.39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18</v>
      </c>
      <c r="BM23" s="943"/>
      <c r="BN23" s="549">
        <v>5</v>
      </c>
      <c r="BO23" s="520">
        <v>5</v>
      </c>
      <c r="BP23" s="520">
        <v>5</v>
      </c>
      <c r="BQ23" s="520">
        <v>5</v>
      </c>
      <c r="BR23" s="520"/>
      <c r="BS23" s="943"/>
      <c r="BT23" s="570">
        <f t="shared" si="7"/>
        <v>5</v>
      </c>
      <c r="BU23" s="1006">
        <f t="shared" si="7"/>
        <v>5</v>
      </c>
      <c r="BV23" s="1006">
        <f t="shared" si="7"/>
        <v>5</v>
      </c>
      <c r="BW23" s="1006">
        <f t="shared" si="7"/>
        <v>5</v>
      </c>
      <c r="BX23" s="1006">
        <f t="shared" si="7"/>
        <v>18</v>
      </c>
      <c r="BY23" s="943"/>
      <c r="BZ23" s="804">
        <f t="shared" si="8"/>
        <v>129.62962962963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323.076923076923</v>
      </c>
      <c r="CE23" s="1019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4</v>
      </c>
      <c r="M24" s="672">
        <v>3</v>
      </c>
      <c r="N24" s="672">
        <v>6</v>
      </c>
      <c r="O24" s="672">
        <v>7</v>
      </c>
      <c r="P24" s="672">
        <v>5</v>
      </c>
      <c r="Q24" s="945">
        <v>3</v>
      </c>
      <c r="R24" s="957">
        <v>18</v>
      </c>
      <c r="S24" s="958">
        <v>16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/>
      <c r="AE24" s="672"/>
      <c r="AF24" s="672"/>
      <c r="AG24" s="672"/>
      <c r="AH24" s="672">
        <v>1</v>
      </c>
      <c r="AI24" s="945"/>
      <c r="AJ24" s="671"/>
      <c r="AK24" s="672">
        <v>1</v>
      </c>
      <c r="AL24" s="672"/>
      <c r="AM24" s="672"/>
      <c r="AN24" s="672">
        <v>1</v>
      </c>
      <c r="AO24" s="945"/>
      <c r="AP24" s="973"/>
      <c r="AQ24" s="974">
        <v>3</v>
      </c>
      <c r="AR24" s="974"/>
      <c r="AS24" s="974"/>
      <c r="AT24" s="974">
        <v>1</v>
      </c>
      <c r="AU24" s="977"/>
      <c r="AV24" s="973"/>
      <c r="AW24" s="974">
        <v>3</v>
      </c>
      <c r="AX24" s="974"/>
      <c r="AY24" s="974"/>
      <c r="AZ24" s="974">
        <v>2</v>
      </c>
      <c r="BA24" s="977"/>
      <c r="BB24" s="973"/>
      <c r="BC24" s="974">
        <v>0.22</v>
      </c>
      <c r="BD24" s="974"/>
      <c r="BE24" s="974"/>
      <c r="BF24" s="974">
        <v>0.64</v>
      </c>
      <c r="BG24" s="977"/>
      <c r="BH24" s="991">
        <f t="shared" si="0"/>
        <v>22</v>
      </c>
      <c r="BI24" s="767">
        <f t="shared" si="1"/>
        <v>19</v>
      </c>
      <c r="BJ24" s="767">
        <f t="shared" si="2"/>
        <v>11</v>
      </c>
      <c r="BK24" s="767">
        <f t="shared" si="3"/>
        <v>7</v>
      </c>
      <c r="BL24" s="767">
        <f t="shared" si="4"/>
        <v>15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22</v>
      </c>
      <c r="BU24" s="782">
        <f t="shared" si="7"/>
        <v>19</v>
      </c>
      <c r="BV24" s="782">
        <f t="shared" si="7"/>
        <v>11</v>
      </c>
      <c r="BW24" s="782">
        <f t="shared" si="7"/>
        <v>7</v>
      </c>
      <c r="BX24" s="782">
        <f t="shared" si="7"/>
        <v>15</v>
      </c>
      <c r="BY24" s="1007">
        <f t="shared" si="7"/>
        <v>13</v>
      </c>
      <c r="BZ24" s="1000" t="str">
        <f t="shared" si="8"/>
        <v>-</v>
      </c>
      <c r="CA24" s="1001">
        <f t="shared" si="8"/>
        <v>604.545454545455</v>
      </c>
      <c r="CB24" s="1001" t="str">
        <f t="shared" si="8"/>
        <v>-</v>
      </c>
      <c r="CC24" s="1001" t="str">
        <f t="shared" si="8"/>
        <v>-</v>
      </c>
      <c r="CD24" s="1001">
        <f t="shared" si="8"/>
        <v>164.0625</v>
      </c>
      <c r="CE24" s="1020" t="str">
        <f t="shared" si="8"/>
        <v>-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5</v>
      </c>
      <c r="M25" s="912">
        <v>2</v>
      </c>
      <c r="N25" s="912">
        <v>6</v>
      </c>
      <c r="O25" s="912">
        <v>4</v>
      </c>
      <c r="P25" s="912">
        <v>7</v>
      </c>
      <c r="Q25" s="959">
        <v>3</v>
      </c>
      <c r="R25" s="960">
        <v>38</v>
      </c>
      <c r="S25" s="961">
        <v>35</v>
      </c>
      <c r="T25" s="961">
        <v>8</v>
      </c>
      <c r="U25" s="961">
        <v>37</v>
      </c>
      <c r="V25" s="961">
        <v>12</v>
      </c>
      <c r="W25" s="962">
        <v>20</v>
      </c>
      <c r="X25" s="960"/>
      <c r="Y25" s="961"/>
      <c r="Z25" s="961"/>
      <c r="AA25" s="961"/>
      <c r="AB25" s="961"/>
      <c r="AC25" s="962"/>
      <c r="AD25" s="537"/>
      <c r="AE25" s="912"/>
      <c r="AF25" s="912">
        <v>2</v>
      </c>
      <c r="AG25" s="912">
        <v>2</v>
      </c>
      <c r="AH25" s="912"/>
      <c r="AI25" s="959"/>
      <c r="AJ25" s="537"/>
      <c r="AK25" s="912">
        <v>2</v>
      </c>
      <c r="AL25" s="912">
        <v>3</v>
      </c>
      <c r="AM25" s="912">
        <v>4</v>
      </c>
      <c r="AN25" s="912">
        <v>4</v>
      </c>
      <c r="AO25" s="959">
        <v>1</v>
      </c>
      <c r="AP25" s="975"/>
      <c r="AQ25" s="984">
        <v>2</v>
      </c>
      <c r="AR25" s="984">
        <v>6</v>
      </c>
      <c r="AS25" s="984">
        <v>5</v>
      </c>
      <c r="AT25" s="984">
        <v>5</v>
      </c>
      <c r="AU25" s="985">
        <v>2</v>
      </c>
      <c r="AV25" s="975"/>
      <c r="AW25" s="984">
        <v>2</v>
      </c>
      <c r="AX25" s="984">
        <v>8</v>
      </c>
      <c r="AY25" s="984">
        <v>7</v>
      </c>
      <c r="AZ25" s="984">
        <v>8</v>
      </c>
      <c r="BA25" s="985">
        <v>4</v>
      </c>
      <c r="BB25" s="975"/>
      <c r="BC25" s="984">
        <v>0.24</v>
      </c>
      <c r="BD25" s="984">
        <v>0.84</v>
      </c>
      <c r="BE25" s="984">
        <v>0.86</v>
      </c>
      <c r="BF25" s="984">
        <v>0.58</v>
      </c>
      <c r="BG25" s="985">
        <v>0.2</v>
      </c>
      <c r="BH25" s="768">
        <f t="shared" si="0"/>
        <v>43</v>
      </c>
      <c r="BI25" s="769">
        <f t="shared" si="1"/>
        <v>37</v>
      </c>
      <c r="BJ25" s="769">
        <f t="shared" si="2"/>
        <v>14</v>
      </c>
      <c r="BK25" s="769">
        <f t="shared" si="3"/>
        <v>41</v>
      </c>
      <c r="BL25" s="769">
        <f t="shared" si="4"/>
        <v>19</v>
      </c>
      <c r="BM25" s="998">
        <f>IF($A$1="补货",Q25+W25+AC25,Q25)</f>
        <v>23</v>
      </c>
      <c r="BN25" s="960"/>
      <c r="BO25" s="961"/>
      <c r="BP25" s="961">
        <v>5</v>
      </c>
      <c r="BQ25" s="961"/>
      <c r="BR25" s="961"/>
      <c r="BS25" s="962"/>
      <c r="BT25" s="783">
        <f t="shared" si="7"/>
        <v>43</v>
      </c>
      <c r="BU25" s="784">
        <f t="shared" si="7"/>
        <v>37</v>
      </c>
      <c r="BV25" s="784">
        <f t="shared" si="7"/>
        <v>19</v>
      </c>
      <c r="BW25" s="784">
        <f t="shared" si="7"/>
        <v>41</v>
      </c>
      <c r="BX25" s="784">
        <f t="shared" si="7"/>
        <v>19</v>
      </c>
      <c r="BY25" s="1013">
        <f t="shared" si="7"/>
        <v>23</v>
      </c>
      <c r="BZ25" s="1004" t="str">
        <f t="shared" si="8"/>
        <v>-</v>
      </c>
      <c r="CA25" s="1012">
        <f t="shared" si="8"/>
        <v>1079.16666666667</v>
      </c>
      <c r="CB25" s="1012">
        <f t="shared" si="8"/>
        <v>158.333333333333</v>
      </c>
      <c r="CC25" s="1012">
        <f t="shared" si="8"/>
        <v>333.720930232558</v>
      </c>
      <c r="CD25" s="1012">
        <f t="shared" si="8"/>
        <v>229.310344827586</v>
      </c>
      <c r="CE25" s="1023">
        <f t="shared" si="8"/>
        <v>805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6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>
        <v>1</v>
      </c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0.12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11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11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641.666666666667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10</v>
      </c>
      <c r="M27" s="915">
        <v>2</v>
      </c>
      <c r="N27" s="915">
        <v>2</v>
      </c>
      <c r="O27" s="915">
        <v>4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>
        <v>1</v>
      </c>
      <c r="AE27" s="915"/>
      <c r="AF27" s="915"/>
      <c r="AG27" s="915"/>
      <c r="AH27" s="915"/>
      <c r="AI27" s="947"/>
      <c r="AJ27" s="548">
        <v>1</v>
      </c>
      <c r="AK27" s="915"/>
      <c r="AL27" s="915"/>
      <c r="AM27" s="915"/>
      <c r="AN27" s="915"/>
      <c r="AO27" s="947"/>
      <c r="AP27" s="978">
        <v>1</v>
      </c>
      <c r="AQ27" s="979"/>
      <c r="AR27" s="979">
        <v>1</v>
      </c>
      <c r="AS27" s="979"/>
      <c r="AT27" s="979"/>
      <c r="AU27" s="980"/>
      <c r="AV27" s="978">
        <v>1</v>
      </c>
      <c r="AW27" s="979"/>
      <c r="AX27" s="979">
        <v>1</v>
      </c>
      <c r="AY27" s="979"/>
      <c r="AZ27" s="979"/>
      <c r="BA27" s="980"/>
      <c r="BB27" s="978">
        <v>0.27</v>
      </c>
      <c r="BC27" s="979"/>
      <c r="BD27" s="979">
        <v>0.05</v>
      </c>
      <c r="BE27" s="979"/>
      <c r="BF27" s="979"/>
      <c r="BG27" s="980"/>
      <c r="BH27" s="770">
        <f t="shared" si="0"/>
        <v>15</v>
      </c>
      <c r="BI27" s="771">
        <f t="shared" si="1"/>
        <v>12</v>
      </c>
      <c r="BJ27" s="771">
        <f t="shared" si="2"/>
        <v>22</v>
      </c>
      <c r="BK27" s="771">
        <f t="shared" si="3"/>
        <v>12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/>
      <c r="BQ27" s="964"/>
      <c r="BR27" s="964"/>
      <c r="BS27" s="950"/>
      <c r="BT27" s="785">
        <f t="shared" si="7"/>
        <v>15</v>
      </c>
      <c r="BU27" s="786">
        <f t="shared" si="7"/>
        <v>12</v>
      </c>
      <c r="BV27" s="786">
        <f t="shared" si="7"/>
        <v>22</v>
      </c>
      <c r="BW27" s="786">
        <f t="shared" si="7"/>
        <v>12</v>
      </c>
      <c r="BX27" s="786">
        <f t="shared" si="7"/>
        <v>7</v>
      </c>
      <c r="BY27" s="1008">
        <f t="shared" si="7"/>
        <v>22</v>
      </c>
      <c r="BZ27" s="1009">
        <f t="shared" si="8"/>
        <v>388.888888888889</v>
      </c>
      <c r="CA27" s="1010" t="str">
        <f t="shared" si="8"/>
        <v>-</v>
      </c>
      <c r="CB27" s="1010">
        <f t="shared" si="8"/>
        <v>3080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3</v>
      </c>
      <c r="M28" s="926">
        <v>3</v>
      </c>
      <c r="N28" s="926">
        <v>5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>
        <v>1</v>
      </c>
      <c r="AE28" s="926"/>
      <c r="AF28" s="926"/>
      <c r="AG28" s="926"/>
      <c r="AH28" s="927"/>
      <c r="AI28" s="965"/>
      <c r="AJ28" s="925">
        <v>1</v>
      </c>
      <c r="AK28" s="926"/>
      <c r="AL28" s="926"/>
      <c r="AM28" s="926"/>
      <c r="AN28" s="927"/>
      <c r="AO28" s="965"/>
      <c r="AP28" s="986">
        <v>1</v>
      </c>
      <c r="AQ28" s="987"/>
      <c r="AR28" s="987"/>
      <c r="AS28" s="987"/>
      <c r="AT28" s="968"/>
      <c r="AU28" s="969"/>
      <c r="AV28" s="986">
        <v>1</v>
      </c>
      <c r="AW28" s="987">
        <v>1</v>
      </c>
      <c r="AX28" s="987"/>
      <c r="AY28" s="987"/>
      <c r="AZ28" s="968"/>
      <c r="BA28" s="969"/>
      <c r="BB28" s="986">
        <v>0.27</v>
      </c>
      <c r="BC28" s="987">
        <v>0.02</v>
      </c>
      <c r="BD28" s="987"/>
      <c r="BE28" s="987"/>
      <c r="BF28" s="968"/>
      <c r="BG28" s="969"/>
      <c r="BH28" s="993">
        <f t="shared" ref="BH28:BK30" si="13">IF($A$1="补货",L28+R28+X28,L28)</f>
        <v>6</v>
      </c>
      <c r="BI28" s="994">
        <f t="shared" si="13"/>
        <v>13</v>
      </c>
      <c r="BJ28" s="994">
        <f t="shared" si="13"/>
        <v>5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6</v>
      </c>
      <c r="BU28" s="1014">
        <f t="shared" si="7"/>
        <v>13</v>
      </c>
      <c r="BV28" s="1014">
        <f t="shared" si="7"/>
        <v>5</v>
      </c>
      <c r="BW28" s="1014">
        <f t="shared" si="7"/>
        <v>13</v>
      </c>
      <c r="BX28" s="968"/>
      <c r="BY28" s="969"/>
      <c r="BZ28" s="1015">
        <f t="shared" si="8"/>
        <v>155.555555555556</v>
      </c>
      <c r="CA28" s="1016">
        <f t="shared" si="8"/>
        <v>4550</v>
      </c>
      <c r="CB28" s="1016" t="str">
        <f t="shared" si="8"/>
        <v>-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4</v>
      </c>
      <c r="M29" s="672">
        <v>3</v>
      </c>
      <c r="N29" s="672">
        <v>6</v>
      </c>
      <c r="O29" s="672">
        <v>10</v>
      </c>
      <c r="P29" s="672">
        <v>4</v>
      </c>
      <c r="Q29" s="931"/>
      <c r="R29" s="957">
        <v>10</v>
      </c>
      <c r="S29" s="958">
        <v>20</v>
      </c>
      <c r="T29" s="958">
        <v>75</v>
      </c>
      <c r="U29" s="958">
        <v>30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/>
      <c r="AE29" s="672"/>
      <c r="AF29" s="672">
        <v>2</v>
      </c>
      <c r="AG29" s="672">
        <v>1</v>
      </c>
      <c r="AH29" s="672"/>
      <c r="AI29" s="931"/>
      <c r="AJ29" s="671"/>
      <c r="AK29" s="672"/>
      <c r="AL29" s="672">
        <v>3</v>
      </c>
      <c r="AM29" s="672">
        <v>2</v>
      </c>
      <c r="AN29" s="672">
        <v>2</v>
      </c>
      <c r="AO29" s="931"/>
      <c r="AP29" s="973">
        <v>1</v>
      </c>
      <c r="AQ29" s="974"/>
      <c r="AR29" s="974">
        <v>5</v>
      </c>
      <c r="AS29" s="974">
        <v>2</v>
      </c>
      <c r="AT29" s="974">
        <v>2</v>
      </c>
      <c r="AU29" s="934"/>
      <c r="AV29" s="973">
        <v>1</v>
      </c>
      <c r="AW29" s="974">
        <v>1</v>
      </c>
      <c r="AX29" s="974">
        <v>7</v>
      </c>
      <c r="AY29" s="974">
        <v>4</v>
      </c>
      <c r="AZ29" s="974">
        <v>4</v>
      </c>
      <c r="BA29" s="934"/>
      <c r="BB29" s="973">
        <v>0.05</v>
      </c>
      <c r="BC29" s="974">
        <v>0.02</v>
      </c>
      <c r="BD29" s="974">
        <v>0.79</v>
      </c>
      <c r="BE29" s="974">
        <v>0.42</v>
      </c>
      <c r="BF29" s="974">
        <v>0.27</v>
      </c>
      <c r="BG29" s="934"/>
      <c r="BH29" s="991">
        <f t="shared" si="13"/>
        <v>14</v>
      </c>
      <c r="BI29" s="767">
        <f t="shared" si="13"/>
        <v>23</v>
      </c>
      <c r="BJ29" s="767">
        <f t="shared" si="13"/>
        <v>81</v>
      </c>
      <c r="BK29" s="767">
        <f t="shared" si="13"/>
        <v>40</v>
      </c>
      <c r="BL29" s="767">
        <f>IF($A$1="补货",P29+V29+AB29,P29)</f>
        <v>38</v>
      </c>
      <c r="BM29" s="934"/>
      <c r="BN29" s="957"/>
      <c r="BO29" s="958"/>
      <c r="BP29" s="958"/>
      <c r="BQ29" s="958"/>
      <c r="BR29" s="958"/>
      <c r="BS29" s="934"/>
      <c r="BT29" s="766">
        <f t="shared" si="7"/>
        <v>14</v>
      </c>
      <c r="BU29" s="782">
        <f t="shared" si="7"/>
        <v>23</v>
      </c>
      <c r="BV29" s="782">
        <f t="shared" si="7"/>
        <v>81</v>
      </c>
      <c r="BW29" s="782">
        <f t="shared" si="7"/>
        <v>40</v>
      </c>
      <c r="BX29" s="782">
        <f t="shared" si="7"/>
        <v>38</v>
      </c>
      <c r="BY29" s="934"/>
      <c r="BZ29" s="1000">
        <f t="shared" si="8"/>
        <v>1960</v>
      </c>
      <c r="CA29" s="1001">
        <f t="shared" si="8"/>
        <v>8050</v>
      </c>
      <c r="CB29" s="1001">
        <f t="shared" si="8"/>
        <v>717.721518987342</v>
      </c>
      <c r="CC29" s="1001">
        <f t="shared" si="8"/>
        <v>666.666666666667</v>
      </c>
      <c r="CD29" s="1001">
        <f t="shared" si="8"/>
        <v>985.185185185185</v>
      </c>
      <c r="CE29" s="1017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2</v>
      </c>
      <c r="N30" s="678">
        <v>8</v>
      </c>
      <c r="O30" s="678">
        <v>6</v>
      </c>
      <c r="P30" s="678">
        <v>5</v>
      </c>
      <c r="Q30" s="940"/>
      <c r="R30" s="963">
        <v>14</v>
      </c>
      <c r="S30" s="964">
        <v>20</v>
      </c>
      <c r="T30" s="964">
        <v>5</v>
      </c>
      <c r="U30" s="964">
        <v>20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/>
      <c r="AG30" s="678">
        <v>3</v>
      </c>
      <c r="AH30" s="678">
        <v>1</v>
      </c>
      <c r="AI30" s="940"/>
      <c r="AJ30" s="677"/>
      <c r="AK30" s="678"/>
      <c r="AL30" s="678"/>
      <c r="AM30" s="678">
        <v>6</v>
      </c>
      <c r="AN30" s="678">
        <v>3</v>
      </c>
      <c r="AO30" s="940"/>
      <c r="AP30" s="978"/>
      <c r="AQ30" s="979">
        <v>1</v>
      </c>
      <c r="AR30" s="979">
        <v>2</v>
      </c>
      <c r="AS30" s="979">
        <v>8</v>
      </c>
      <c r="AT30" s="979">
        <v>5</v>
      </c>
      <c r="AU30" s="943"/>
      <c r="AV30" s="978"/>
      <c r="AW30" s="979">
        <v>2</v>
      </c>
      <c r="AX30" s="979">
        <v>2</v>
      </c>
      <c r="AY30" s="979">
        <v>11</v>
      </c>
      <c r="AZ30" s="979">
        <v>7</v>
      </c>
      <c r="BA30" s="943"/>
      <c r="BB30" s="978"/>
      <c r="BC30" s="979">
        <v>0.07</v>
      </c>
      <c r="BD30" s="979">
        <v>0.1</v>
      </c>
      <c r="BE30" s="979">
        <v>1.32</v>
      </c>
      <c r="BF30" s="979">
        <v>0.64</v>
      </c>
      <c r="BG30" s="943"/>
      <c r="BH30" s="770">
        <f t="shared" si="13"/>
        <v>21</v>
      </c>
      <c r="BI30" s="771">
        <f t="shared" si="13"/>
        <v>22</v>
      </c>
      <c r="BJ30" s="771">
        <f t="shared" si="13"/>
        <v>13</v>
      </c>
      <c r="BK30" s="771">
        <f t="shared" si="13"/>
        <v>26</v>
      </c>
      <c r="BL30" s="771">
        <f>IF($A$1="补货",P30+V30+AB30,P30)</f>
        <v>24</v>
      </c>
      <c r="BM30" s="943"/>
      <c r="BN30" s="963"/>
      <c r="BO30" s="964"/>
      <c r="BP30" s="964"/>
      <c r="BQ30" s="964"/>
      <c r="BR30" s="964"/>
      <c r="BS30" s="943"/>
      <c r="BT30" s="785">
        <f t="shared" si="7"/>
        <v>21</v>
      </c>
      <c r="BU30" s="786">
        <f t="shared" si="7"/>
        <v>22</v>
      </c>
      <c r="BV30" s="786">
        <f t="shared" si="7"/>
        <v>13</v>
      </c>
      <c r="BW30" s="786">
        <f t="shared" si="7"/>
        <v>26</v>
      </c>
      <c r="BX30" s="786">
        <f t="shared" si="7"/>
        <v>24</v>
      </c>
      <c r="BY30" s="943"/>
      <c r="BZ30" s="1009" t="str">
        <f t="shared" si="8"/>
        <v>-</v>
      </c>
      <c r="CA30" s="1010">
        <f t="shared" si="8"/>
        <v>2200</v>
      </c>
      <c r="CB30" s="1010">
        <f t="shared" si="8"/>
        <v>910</v>
      </c>
      <c r="CC30" s="1010">
        <f t="shared" si="8"/>
        <v>137.878787878788</v>
      </c>
      <c r="CD30" s="1010">
        <f t="shared" si="8"/>
        <v>262.5</v>
      </c>
      <c r="CE30" s="1019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4</v>
      </c>
      <c r="M25" s="104">
        <f t="shared" si="0"/>
        <v>52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1</v>
      </c>
      <c r="M53" s="113">
        <f t="shared" si="0"/>
        <v>12.2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1</v>
      </c>
      <c r="M88" s="100">
        <f t="shared" si="2"/>
        <v>13.5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1</v>
      </c>
      <c r="M89" s="104">
        <f t="shared" si="2"/>
        <v>13.5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1572</v>
      </c>
      <c r="E118" s="167"/>
      <c r="F118" s="95" t="s">
        <v>16</v>
      </c>
      <c r="G118" s="67" t="s">
        <v>1573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1574</v>
      </c>
      <c r="C135" s="59" t="s">
        <v>437</v>
      </c>
      <c r="D135" s="60" t="s">
        <v>1575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1576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1577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1578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1374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1374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1374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10</v>
      </c>
      <c r="G11" s="821">
        <f>'在庫（雨衣）'!BO11</f>
        <v>0</v>
      </c>
      <c r="H11" s="821">
        <f>'在庫（雨衣）'!BP11</f>
        <v>0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360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0</v>
      </c>
      <c r="H12" s="832">
        <f>'在庫（雨衣）'!BP12</f>
        <v>0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500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0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5</v>
      </c>
      <c r="G15" s="828">
        <f>'在庫（雨衣）'!BO15</f>
        <v>20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0</v>
      </c>
      <c r="H17" s="824">
        <f>'在庫（雨衣）'!BP17</f>
        <v>0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5</v>
      </c>
      <c r="H22" s="821">
        <f>'在庫（雨衣）'!BP22</f>
        <v>5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750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5</v>
      </c>
      <c r="G23" s="828">
        <f>'在庫（雨衣）'!BO23</f>
        <v>5</v>
      </c>
      <c r="H23" s="828">
        <f>'在庫（雨衣）'!BP23</f>
        <v>5</v>
      </c>
      <c r="I23" s="828">
        <f>'在庫（雨衣）'!BQ23</f>
        <v>5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180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0</v>
      </c>
      <c r="H25" s="833">
        <f>'在庫（雨衣）'!BP25</f>
        <v>5</v>
      </c>
      <c r="I25" s="833">
        <f>'在庫（雨衣）'!BQ25</f>
        <v>0</v>
      </c>
      <c r="J25" s="833">
        <f>'在庫（雨衣）'!BR25</f>
        <v>0</v>
      </c>
      <c r="K25" s="850">
        <f>'在庫（雨衣）'!BS25</f>
        <v>0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0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0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0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0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0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1790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D13" activePane="bottomRight" state="frozen"/>
      <selection/>
      <selection pane="topRight"/>
      <selection pane="bottomLeft"/>
      <selection pane="bottomRight" activeCell="BZ17" sqref="BZ17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89" width="6.625" customWidth="1"/>
    <col min="90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2100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>
        <v>1</v>
      </c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/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1</v>
      </c>
      <c r="BA5" s="742"/>
      <c r="BB5" s="743"/>
      <c r="BC5" s="744"/>
      <c r="BD5" s="745"/>
      <c r="BE5" s="745"/>
      <c r="BF5" s="745"/>
      <c r="BG5" s="745">
        <v>1</v>
      </c>
      <c r="BH5" s="762"/>
      <c r="BI5" s="743"/>
      <c r="BJ5" s="744"/>
      <c r="BK5" s="745"/>
      <c r="BL5" s="745"/>
      <c r="BM5" s="745"/>
      <c r="BN5" s="745">
        <v>0.12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5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5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291.666666666667</v>
      </c>
      <c r="CQ5" s="802" t="str">
        <f t="shared" si="7"/>
        <v>-</v>
      </c>
      <c r="CR5" s="803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4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>
        <v>1</v>
      </c>
      <c r="AR6" s="723"/>
      <c r="AS6" s="723"/>
      <c r="AT6" s="724"/>
      <c r="AU6" s="695"/>
      <c r="AV6" s="539"/>
      <c r="AW6" s="741"/>
      <c r="AX6" s="741">
        <v>2</v>
      </c>
      <c r="AY6" s="741">
        <v>1</v>
      </c>
      <c r="AZ6" s="741"/>
      <c r="BA6" s="742"/>
      <c r="BB6" s="743"/>
      <c r="BC6" s="744"/>
      <c r="BD6" s="745"/>
      <c r="BE6" s="745">
        <v>2</v>
      </c>
      <c r="BF6" s="745">
        <v>1</v>
      </c>
      <c r="BG6" s="745"/>
      <c r="BH6" s="762"/>
      <c r="BI6" s="743"/>
      <c r="BJ6" s="744"/>
      <c r="BK6" s="745"/>
      <c r="BL6" s="745">
        <v>0.17</v>
      </c>
      <c r="BM6" s="745">
        <v>0.05</v>
      </c>
      <c r="BN6" s="745"/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7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7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247.058823529412</v>
      </c>
      <c r="CO6" s="801">
        <f t="shared" si="6"/>
        <v>840</v>
      </c>
      <c r="CP6" s="801" t="str">
        <f t="shared" si="6"/>
        <v>-</v>
      </c>
      <c r="CQ6" s="802" t="str">
        <f t="shared" si="7"/>
        <v>-</v>
      </c>
      <c r="CR6" s="803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>
        <v>1</v>
      </c>
      <c r="AS8" s="729"/>
      <c r="AT8" s="730"/>
      <c r="AU8" s="699"/>
      <c r="AV8" s="547"/>
      <c r="AW8" s="751">
        <v>1</v>
      </c>
      <c r="AX8" s="751"/>
      <c r="AY8" s="751">
        <v>1</v>
      </c>
      <c r="AZ8" s="751">
        <v>1</v>
      </c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0.05</v>
      </c>
      <c r="BL8" s="755"/>
      <c r="BM8" s="755">
        <v>0.12</v>
      </c>
      <c r="BN8" s="755">
        <v>0.07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>
        <v>5</v>
      </c>
      <c r="CA8" s="777"/>
      <c r="CB8" s="777">
        <v>5</v>
      </c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5</v>
      </c>
      <c r="CH8" s="789">
        <f t="shared" si="3"/>
        <v>3</v>
      </c>
      <c r="CI8" s="789">
        <f t="shared" si="3"/>
        <v>5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420</v>
      </c>
      <c r="CN8" s="809" t="str">
        <f t="shared" si="6"/>
        <v>-</v>
      </c>
      <c r="CO8" s="809">
        <f t="shared" si="6"/>
        <v>175</v>
      </c>
      <c r="CP8" s="809">
        <f t="shared" si="6"/>
        <v>500</v>
      </c>
      <c r="CQ8" s="810" t="str">
        <f t="shared" si="7"/>
        <v>-</v>
      </c>
      <c r="CR8" s="811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6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/>
      <c r="AP9" s="723"/>
      <c r="AQ9" s="723"/>
      <c r="AR9" s="723"/>
      <c r="AS9" s="723"/>
      <c r="AT9" s="724"/>
      <c r="AU9" s="695"/>
      <c r="AV9" s="539"/>
      <c r="AW9" s="741"/>
      <c r="AX9" s="741"/>
      <c r="AY9" s="741"/>
      <c r="AZ9" s="741">
        <v>1</v>
      </c>
      <c r="BA9" s="742"/>
      <c r="BB9" s="743"/>
      <c r="BC9" s="744"/>
      <c r="BD9" s="745"/>
      <c r="BE9" s="745"/>
      <c r="BF9" s="745"/>
      <c r="BG9" s="745">
        <v>1</v>
      </c>
      <c r="BH9" s="762"/>
      <c r="BI9" s="743"/>
      <c r="BJ9" s="744"/>
      <c r="BK9" s="745"/>
      <c r="BL9" s="745"/>
      <c r="BM9" s="745"/>
      <c r="BN9" s="745">
        <v>0.05</v>
      </c>
      <c r="BO9" s="762"/>
      <c r="BP9" s="743"/>
      <c r="BQ9" s="768">
        <f t="shared" si="0"/>
        <v>6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6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 t="str">
        <f t="shared" si="6"/>
        <v>-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560</v>
      </c>
      <c r="CQ9" s="802" t="str">
        <f t="shared" si="7"/>
        <v>-</v>
      </c>
      <c r="CR9" s="803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4</v>
      </c>
      <c r="N10" s="675">
        <v>3</v>
      </c>
      <c r="O10" s="675">
        <v>4</v>
      </c>
      <c r="P10" s="675"/>
      <c r="Q10" s="675">
        <v>3</v>
      </c>
      <c r="R10" s="694"/>
      <c r="S10" s="695"/>
      <c r="T10" s="538">
        <v>5</v>
      </c>
      <c r="U10" s="511"/>
      <c r="V10" s="511"/>
      <c r="W10" s="511"/>
      <c r="X10" s="511"/>
      <c r="Y10" s="708"/>
      <c r="Z10" s="709"/>
      <c r="AA10" s="538"/>
      <c r="AB10" s="511"/>
      <c r="AC10" s="511"/>
      <c r="AD10" s="511"/>
      <c r="AE10" s="511">
        <v>2</v>
      </c>
      <c r="AF10" s="708"/>
      <c r="AG10" s="709"/>
      <c r="AH10" s="722"/>
      <c r="AI10" s="723"/>
      <c r="AJ10" s="723"/>
      <c r="AK10" s="723"/>
      <c r="AL10" s="723"/>
      <c r="AM10" s="724"/>
      <c r="AN10" s="695"/>
      <c r="AO10" s="722"/>
      <c r="AP10" s="723">
        <v>3</v>
      </c>
      <c r="AQ10" s="723">
        <v>3</v>
      </c>
      <c r="AR10" s="723"/>
      <c r="AS10" s="723"/>
      <c r="AT10" s="724"/>
      <c r="AU10" s="695"/>
      <c r="AV10" s="539">
        <v>1</v>
      </c>
      <c r="AW10" s="741">
        <v>3</v>
      </c>
      <c r="AX10" s="741">
        <v>3</v>
      </c>
      <c r="AY10" s="741"/>
      <c r="AZ10" s="741">
        <v>2</v>
      </c>
      <c r="BA10" s="742"/>
      <c r="BB10" s="743"/>
      <c r="BC10" s="744">
        <v>1</v>
      </c>
      <c r="BD10" s="745">
        <v>3</v>
      </c>
      <c r="BE10" s="745">
        <v>5</v>
      </c>
      <c r="BF10" s="745"/>
      <c r="BG10" s="745">
        <v>5</v>
      </c>
      <c r="BH10" s="762"/>
      <c r="BI10" s="743"/>
      <c r="BJ10" s="744">
        <v>0.05</v>
      </c>
      <c r="BK10" s="745">
        <v>0.36</v>
      </c>
      <c r="BL10" s="745">
        <v>0.39</v>
      </c>
      <c r="BM10" s="745"/>
      <c r="BN10" s="745">
        <v>0.15</v>
      </c>
      <c r="BO10" s="762"/>
      <c r="BP10" s="743"/>
      <c r="BQ10" s="768">
        <f t="shared" si="0"/>
        <v>9</v>
      </c>
      <c r="BR10" s="769">
        <f t="shared" si="0"/>
        <v>3</v>
      </c>
      <c r="BS10" s="769">
        <f t="shared" si="0"/>
        <v>4</v>
      </c>
      <c r="BT10" s="769">
        <f t="shared" si="0"/>
        <v>0</v>
      </c>
      <c r="BU10" s="769">
        <f t="shared" si="0"/>
        <v>5</v>
      </c>
      <c r="BV10" s="769">
        <f t="shared" si="1"/>
        <v>0</v>
      </c>
      <c r="BW10" s="769">
        <f t="shared" si="2"/>
        <v>0</v>
      </c>
      <c r="BX10" s="538"/>
      <c r="BY10" s="511">
        <v>5</v>
      </c>
      <c r="BZ10" s="511">
        <v>5</v>
      </c>
      <c r="CA10" s="511">
        <v>5</v>
      </c>
      <c r="CB10" s="511"/>
      <c r="CC10" s="708"/>
      <c r="CD10" s="709"/>
      <c r="CE10" s="783">
        <f t="shared" si="3"/>
        <v>9</v>
      </c>
      <c r="CF10" s="784">
        <f t="shared" si="3"/>
        <v>8</v>
      </c>
      <c r="CG10" s="784">
        <f t="shared" si="3"/>
        <v>9</v>
      </c>
      <c r="CH10" s="784">
        <f t="shared" si="3"/>
        <v>5</v>
      </c>
      <c r="CI10" s="784">
        <f t="shared" si="3"/>
        <v>5</v>
      </c>
      <c r="CJ10" s="784">
        <f t="shared" si="4"/>
        <v>0</v>
      </c>
      <c r="CK10" s="784">
        <f t="shared" si="5"/>
        <v>0</v>
      </c>
      <c r="CL10" s="800">
        <f t="shared" si="6"/>
        <v>1260</v>
      </c>
      <c r="CM10" s="801">
        <f t="shared" si="6"/>
        <v>155.555555555556</v>
      </c>
      <c r="CN10" s="801">
        <f t="shared" si="6"/>
        <v>161.538461538462</v>
      </c>
      <c r="CO10" s="801" t="str">
        <f t="shared" si="6"/>
        <v>-</v>
      </c>
      <c r="CP10" s="801">
        <f t="shared" si="6"/>
        <v>233.333333333333</v>
      </c>
      <c r="CQ10" s="802" t="str">
        <f t="shared" si="7"/>
        <v>-</v>
      </c>
      <c r="CR10" s="803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7</v>
      </c>
      <c r="N11" s="684">
        <v>4</v>
      </c>
      <c r="O11" s="684">
        <v>3</v>
      </c>
      <c r="P11" s="684">
        <v>5</v>
      </c>
      <c r="Q11" s="684">
        <v>5</v>
      </c>
      <c r="R11" s="701"/>
      <c r="S11" s="702"/>
      <c r="T11" s="541"/>
      <c r="U11" s="514"/>
      <c r="V11" s="514"/>
      <c r="W11" s="514">
        <v>3</v>
      </c>
      <c r="X11" s="514">
        <v>2</v>
      </c>
      <c r="Y11" s="714"/>
      <c r="Z11" s="715"/>
      <c r="AA11" s="541"/>
      <c r="AB11" s="514">
        <v>5</v>
      </c>
      <c r="AC11" s="514"/>
      <c r="AD11" s="514">
        <v>12</v>
      </c>
      <c r="AE11" s="514"/>
      <c r="AF11" s="714"/>
      <c r="AG11" s="715"/>
      <c r="AH11" s="731"/>
      <c r="AI11" s="732"/>
      <c r="AJ11" s="732"/>
      <c r="AK11" s="732"/>
      <c r="AL11" s="732">
        <v>2</v>
      </c>
      <c r="AM11" s="733"/>
      <c r="AN11" s="702"/>
      <c r="AO11" s="731"/>
      <c r="AP11" s="732"/>
      <c r="AQ11" s="732"/>
      <c r="AR11" s="732"/>
      <c r="AS11" s="732">
        <v>4</v>
      </c>
      <c r="AT11" s="733"/>
      <c r="AU11" s="702"/>
      <c r="AV11" s="542"/>
      <c r="AW11" s="756">
        <v>1</v>
      </c>
      <c r="AX11" s="756">
        <v>2</v>
      </c>
      <c r="AY11" s="756">
        <v>2</v>
      </c>
      <c r="AZ11" s="756">
        <v>7</v>
      </c>
      <c r="BA11" s="757"/>
      <c r="BB11" s="758"/>
      <c r="BC11" s="759">
        <v>1</v>
      </c>
      <c r="BD11" s="760">
        <v>1</v>
      </c>
      <c r="BE11" s="760">
        <v>2</v>
      </c>
      <c r="BF11" s="760">
        <v>4</v>
      </c>
      <c r="BG11" s="760">
        <v>8</v>
      </c>
      <c r="BH11" s="765"/>
      <c r="BI11" s="758"/>
      <c r="BJ11" s="759">
        <v>0.02</v>
      </c>
      <c r="BK11" s="760">
        <v>0.05</v>
      </c>
      <c r="BL11" s="760">
        <v>0.1</v>
      </c>
      <c r="BM11" s="760">
        <v>0.13</v>
      </c>
      <c r="BN11" s="760">
        <v>0.95</v>
      </c>
      <c r="BO11" s="765"/>
      <c r="BP11" s="758"/>
      <c r="BQ11" s="774">
        <f t="shared" si="0"/>
        <v>7</v>
      </c>
      <c r="BR11" s="775">
        <f t="shared" si="0"/>
        <v>9</v>
      </c>
      <c r="BS11" s="775">
        <f t="shared" si="0"/>
        <v>3</v>
      </c>
      <c r="BT11" s="775">
        <f t="shared" si="0"/>
        <v>20</v>
      </c>
      <c r="BU11" s="775">
        <f t="shared" si="0"/>
        <v>7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>
        <v>15</v>
      </c>
      <c r="CC11" s="790"/>
      <c r="CD11" s="791"/>
      <c r="CE11" s="792">
        <f t="shared" si="3"/>
        <v>7</v>
      </c>
      <c r="CF11" s="793">
        <f t="shared" si="3"/>
        <v>9</v>
      </c>
      <c r="CG11" s="793">
        <f t="shared" si="3"/>
        <v>3</v>
      </c>
      <c r="CH11" s="793">
        <f t="shared" si="3"/>
        <v>20</v>
      </c>
      <c r="CI11" s="793">
        <f t="shared" si="3"/>
        <v>22</v>
      </c>
      <c r="CJ11" s="793">
        <f t="shared" si="4"/>
        <v>0</v>
      </c>
      <c r="CK11" s="793">
        <f t="shared" si="5"/>
        <v>0</v>
      </c>
      <c r="CL11" s="812">
        <f t="shared" si="6"/>
        <v>2450</v>
      </c>
      <c r="CM11" s="813">
        <f t="shared" si="6"/>
        <v>1260</v>
      </c>
      <c r="CN11" s="813">
        <f t="shared" si="6"/>
        <v>210</v>
      </c>
      <c r="CO11" s="813">
        <f t="shared" si="6"/>
        <v>1076.92307692308</v>
      </c>
      <c r="CP11" s="813">
        <f t="shared" si="6"/>
        <v>162.105263157895</v>
      </c>
      <c r="CQ11" s="814" t="str">
        <f t="shared" si="7"/>
        <v>-</v>
      </c>
      <c r="CR11" s="815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3</v>
      </c>
      <c r="O12" s="675">
        <v>2</v>
      </c>
      <c r="P12" s="675">
        <v>5</v>
      </c>
      <c r="Q12" s="675">
        <v>3</v>
      </c>
      <c r="R12" s="694">
        <v>4</v>
      </c>
      <c r="S12" s="695">
        <v>2</v>
      </c>
      <c r="T12" s="538"/>
      <c r="U12" s="511">
        <v>4</v>
      </c>
      <c r="V12" s="511">
        <v>7</v>
      </c>
      <c r="W12" s="511">
        <v>9</v>
      </c>
      <c r="X12" s="511">
        <v>4</v>
      </c>
      <c r="Y12" s="708">
        <v>6</v>
      </c>
      <c r="Z12" s="709">
        <v>6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>
        <v>2</v>
      </c>
      <c r="AL12" s="723"/>
      <c r="AM12" s="724">
        <v>1</v>
      </c>
      <c r="AN12" s="695">
        <v>1</v>
      </c>
      <c r="AO12" s="722"/>
      <c r="AP12" s="723">
        <v>1</v>
      </c>
      <c r="AQ12" s="723"/>
      <c r="AR12" s="723">
        <v>5</v>
      </c>
      <c r="AS12" s="723">
        <v>2</v>
      </c>
      <c r="AT12" s="724">
        <v>1</v>
      </c>
      <c r="AU12" s="695">
        <v>2</v>
      </c>
      <c r="AV12" s="539"/>
      <c r="AW12" s="741">
        <v>2</v>
      </c>
      <c r="AX12" s="741"/>
      <c r="AY12" s="741">
        <v>7</v>
      </c>
      <c r="AZ12" s="741">
        <v>2</v>
      </c>
      <c r="BA12" s="742">
        <v>5</v>
      </c>
      <c r="BB12" s="743">
        <v>5</v>
      </c>
      <c r="BC12" s="744"/>
      <c r="BD12" s="745">
        <v>3</v>
      </c>
      <c r="BE12" s="745">
        <v>1</v>
      </c>
      <c r="BF12" s="745">
        <v>10</v>
      </c>
      <c r="BG12" s="745">
        <v>3</v>
      </c>
      <c r="BH12" s="762">
        <v>5</v>
      </c>
      <c r="BI12" s="743">
        <v>6</v>
      </c>
      <c r="BJ12" s="744"/>
      <c r="BK12" s="745">
        <v>0.19</v>
      </c>
      <c r="BL12" s="745">
        <v>0.02</v>
      </c>
      <c r="BM12" s="745">
        <v>1.05</v>
      </c>
      <c r="BN12" s="745">
        <v>0.26</v>
      </c>
      <c r="BO12" s="762">
        <v>0.47</v>
      </c>
      <c r="BP12" s="743">
        <v>0.56</v>
      </c>
      <c r="BQ12" s="768">
        <f t="shared" ref="BQ12:BU18" si="9">IF($A$1="补货",M12+T12+AA12,M12)</f>
        <v>0</v>
      </c>
      <c r="BR12" s="769">
        <f t="shared" si="9"/>
        <v>7</v>
      </c>
      <c r="BS12" s="769">
        <f t="shared" si="9"/>
        <v>9</v>
      </c>
      <c r="BT12" s="769">
        <f t="shared" si="9"/>
        <v>14</v>
      </c>
      <c r="BU12" s="769">
        <f t="shared" si="9"/>
        <v>7</v>
      </c>
      <c r="BV12" s="769">
        <f t="shared" si="1"/>
        <v>10</v>
      </c>
      <c r="BW12" s="769">
        <f t="shared" si="2"/>
        <v>8</v>
      </c>
      <c r="BX12" s="538"/>
      <c r="BY12" s="511"/>
      <c r="BZ12" s="511"/>
      <c r="CA12" s="511">
        <v>10</v>
      </c>
      <c r="CB12" s="511"/>
      <c r="CC12" s="708">
        <v>5</v>
      </c>
      <c r="CD12" s="709"/>
      <c r="CE12" s="783">
        <f t="shared" ref="CE12:CE18" si="10">BQ12+BX12</f>
        <v>0</v>
      </c>
      <c r="CF12" s="784">
        <f t="shared" ref="CF12:CF18" si="11">BR12+BY12</f>
        <v>7</v>
      </c>
      <c r="CG12" s="784">
        <f t="shared" ref="CG12:CG18" si="12">BS12+BZ12</f>
        <v>9</v>
      </c>
      <c r="CH12" s="784">
        <f t="shared" ref="CH12:CH18" si="13">BT12+CA12</f>
        <v>24</v>
      </c>
      <c r="CI12" s="784">
        <f t="shared" ref="CI12:CI18" si="14">BU12+CB12</f>
        <v>7</v>
      </c>
      <c r="CJ12" s="784">
        <f t="shared" si="4"/>
        <v>15</v>
      </c>
      <c r="CK12" s="784">
        <f t="shared" si="5"/>
        <v>8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257.894736842105</v>
      </c>
      <c r="CN12" s="801">
        <f t="shared" ref="CN12:CN18" si="17">IF(BL12&lt;&gt;0,CG12/BL12*7,"-")</f>
        <v>3150</v>
      </c>
      <c r="CO12" s="801">
        <f t="shared" ref="CO12:CO18" si="18">IF(BM12&lt;&gt;0,CH12/BM12*7,"-")</f>
        <v>160</v>
      </c>
      <c r="CP12" s="801">
        <f t="shared" ref="CP12:CP18" si="19">IF(BN12&lt;&gt;0,CI12/BN12*7,"-")</f>
        <v>188.461538461538</v>
      </c>
      <c r="CQ12" s="802">
        <f t="shared" si="7"/>
        <v>223.404255319149</v>
      </c>
      <c r="CR12" s="803">
        <f t="shared" ref="CR12:CR18" si="20">IF(BP12&lt;&gt;0,CK12/BP12*7,"-")</f>
        <v>100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3</v>
      </c>
      <c r="O13" s="675">
        <v>1</v>
      </c>
      <c r="P13" s="675">
        <v>3</v>
      </c>
      <c r="Q13" s="675">
        <v>2</v>
      </c>
      <c r="R13" s="694">
        <v>3</v>
      </c>
      <c r="S13" s="695">
        <v>5</v>
      </c>
      <c r="T13" s="538"/>
      <c r="U13" s="511">
        <v>7</v>
      </c>
      <c r="V13" s="511">
        <v>7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>
        <v>1</v>
      </c>
      <c r="AK13" s="723"/>
      <c r="AL13" s="723"/>
      <c r="AM13" s="724"/>
      <c r="AN13" s="695"/>
      <c r="AO13" s="722"/>
      <c r="AP13" s="723"/>
      <c r="AQ13" s="723">
        <v>1</v>
      </c>
      <c r="AR13" s="723">
        <v>2</v>
      </c>
      <c r="AS13" s="723">
        <v>1</v>
      </c>
      <c r="AT13" s="724">
        <v>1</v>
      </c>
      <c r="AU13" s="695">
        <v>2</v>
      </c>
      <c r="AV13" s="539"/>
      <c r="AW13" s="741"/>
      <c r="AX13" s="741">
        <v>1</v>
      </c>
      <c r="AY13" s="741">
        <v>3</v>
      </c>
      <c r="AZ13" s="741">
        <v>1</v>
      </c>
      <c r="BA13" s="742">
        <v>1</v>
      </c>
      <c r="BB13" s="743">
        <v>2</v>
      </c>
      <c r="BC13" s="744"/>
      <c r="BD13" s="745"/>
      <c r="BE13" s="745">
        <v>2</v>
      </c>
      <c r="BF13" s="745">
        <v>4</v>
      </c>
      <c r="BG13" s="745">
        <v>1</v>
      </c>
      <c r="BH13" s="762">
        <v>2</v>
      </c>
      <c r="BI13" s="743">
        <v>2</v>
      </c>
      <c r="BJ13" s="744"/>
      <c r="BK13" s="745"/>
      <c r="BL13" s="745">
        <v>0.29</v>
      </c>
      <c r="BM13" s="745">
        <v>0.31</v>
      </c>
      <c r="BN13" s="745">
        <v>0.12</v>
      </c>
      <c r="BO13" s="762">
        <v>0.14</v>
      </c>
      <c r="BP13" s="743">
        <v>0.24</v>
      </c>
      <c r="BQ13" s="768">
        <f t="shared" si="9"/>
        <v>0</v>
      </c>
      <c r="BR13" s="769">
        <f t="shared" si="9"/>
        <v>10</v>
      </c>
      <c r="BS13" s="769">
        <f t="shared" si="9"/>
        <v>8</v>
      </c>
      <c r="BT13" s="769">
        <f t="shared" si="9"/>
        <v>6</v>
      </c>
      <c r="BU13" s="769">
        <f t="shared" si="9"/>
        <v>9</v>
      </c>
      <c r="BV13" s="769">
        <f t="shared" si="1"/>
        <v>7</v>
      </c>
      <c r="BW13" s="769">
        <f t="shared" si="2"/>
        <v>7</v>
      </c>
      <c r="BX13" s="538"/>
      <c r="BY13" s="511"/>
      <c r="BZ13" s="511"/>
      <c r="CA13" s="511">
        <v>5</v>
      </c>
      <c r="CB13" s="511"/>
      <c r="CC13" s="708"/>
      <c r="CD13" s="709"/>
      <c r="CE13" s="783">
        <f t="shared" si="10"/>
        <v>0</v>
      </c>
      <c r="CF13" s="784">
        <f t="shared" si="11"/>
        <v>10</v>
      </c>
      <c r="CG13" s="784">
        <f t="shared" si="12"/>
        <v>8</v>
      </c>
      <c r="CH13" s="784">
        <f t="shared" si="13"/>
        <v>11</v>
      </c>
      <c r="CI13" s="784">
        <f t="shared" si="14"/>
        <v>9</v>
      </c>
      <c r="CJ13" s="784">
        <f t="shared" si="4"/>
        <v>7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193.103448275862</v>
      </c>
      <c r="CO13" s="801">
        <f t="shared" si="18"/>
        <v>248.387096774194</v>
      </c>
      <c r="CP13" s="801">
        <f t="shared" si="19"/>
        <v>525</v>
      </c>
      <c r="CQ13" s="802">
        <f t="shared" si="7"/>
        <v>350</v>
      </c>
      <c r="CR13" s="803">
        <f t="shared" si="20"/>
        <v>204.166666666667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3</v>
      </c>
      <c r="O14" s="675">
        <v>3</v>
      </c>
      <c r="P14" s="675">
        <v>2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7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>
        <v>1</v>
      </c>
      <c r="AK14" s="723">
        <v>1</v>
      </c>
      <c r="AL14" s="723"/>
      <c r="AM14" s="724"/>
      <c r="AN14" s="695"/>
      <c r="AO14" s="722"/>
      <c r="AP14" s="723">
        <v>1</v>
      </c>
      <c r="AQ14" s="723">
        <v>1</v>
      </c>
      <c r="AR14" s="723">
        <v>1</v>
      </c>
      <c r="AS14" s="723"/>
      <c r="AT14" s="724"/>
      <c r="AU14" s="695"/>
      <c r="AV14" s="539"/>
      <c r="AW14" s="741">
        <v>3</v>
      </c>
      <c r="AX14" s="741">
        <v>2</v>
      </c>
      <c r="AY14" s="741">
        <v>1</v>
      </c>
      <c r="AZ14" s="741"/>
      <c r="BA14" s="742">
        <v>1</v>
      </c>
      <c r="BB14" s="743">
        <v>1</v>
      </c>
      <c r="BC14" s="744"/>
      <c r="BD14" s="745">
        <v>3</v>
      </c>
      <c r="BE14" s="745">
        <v>2</v>
      </c>
      <c r="BF14" s="745">
        <v>1</v>
      </c>
      <c r="BG14" s="745">
        <v>1</v>
      </c>
      <c r="BH14" s="762">
        <v>2</v>
      </c>
      <c r="BI14" s="743">
        <v>1</v>
      </c>
      <c r="BJ14" s="744"/>
      <c r="BK14" s="745">
        <v>0.22</v>
      </c>
      <c r="BL14" s="745">
        <v>0.32</v>
      </c>
      <c r="BM14" s="745">
        <v>0.27</v>
      </c>
      <c r="BN14" s="745">
        <v>0.02</v>
      </c>
      <c r="BO14" s="762">
        <v>0.07</v>
      </c>
      <c r="BP14" s="743">
        <v>0.05</v>
      </c>
      <c r="BQ14" s="768">
        <f t="shared" si="9"/>
        <v>0</v>
      </c>
      <c r="BR14" s="769">
        <f t="shared" si="9"/>
        <v>15</v>
      </c>
      <c r="BS14" s="769">
        <f t="shared" si="9"/>
        <v>5</v>
      </c>
      <c r="BT14" s="769">
        <f t="shared" si="9"/>
        <v>9</v>
      </c>
      <c r="BU14" s="769">
        <f t="shared" si="9"/>
        <v>9</v>
      </c>
      <c r="BV14" s="769">
        <f t="shared" si="1"/>
        <v>7</v>
      </c>
      <c r="BW14" s="769">
        <f t="shared" si="2"/>
        <v>8</v>
      </c>
      <c r="BX14" s="538"/>
      <c r="BY14" s="511"/>
      <c r="BZ14" s="511">
        <v>5</v>
      </c>
      <c r="CA14" s="511"/>
      <c r="CB14" s="511"/>
      <c r="CC14" s="708"/>
      <c r="CD14" s="709"/>
      <c r="CE14" s="783">
        <f t="shared" si="10"/>
        <v>0</v>
      </c>
      <c r="CF14" s="784">
        <f t="shared" si="11"/>
        <v>15</v>
      </c>
      <c r="CG14" s="784">
        <f t="shared" si="12"/>
        <v>10</v>
      </c>
      <c r="CH14" s="784">
        <f t="shared" si="13"/>
        <v>9</v>
      </c>
      <c r="CI14" s="784">
        <f t="shared" si="14"/>
        <v>9</v>
      </c>
      <c r="CJ14" s="784">
        <f t="shared" si="4"/>
        <v>7</v>
      </c>
      <c r="CK14" s="784">
        <f t="shared" si="5"/>
        <v>8</v>
      </c>
      <c r="CL14" s="800" t="str">
        <f t="shared" si="15"/>
        <v>-</v>
      </c>
      <c r="CM14" s="801">
        <f t="shared" si="16"/>
        <v>477.272727272727</v>
      </c>
      <c r="CN14" s="801">
        <f t="shared" si="17"/>
        <v>218.75</v>
      </c>
      <c r="CO14" s="801">
        <f t="shared" si="18"/>
        <v>233.333333333333</v>
      </c>
      <c r="CP14" s="801">
        <f t="shared" si="19"/>
        <v>3150</v>
      </c>
      <c r="CQ14" s="802">
        <f t="shared" si="7"/>
        <v>700</v>
      </c>
      <c r="CR14" s="803">
        <f t="shared" si="20"/>
        <v>1120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3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7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/>
      <c r="AJ15" s="723"/>
      <c r="AK15" s="723"/>
      <c r="AL15" s="723"/>
      <c r="AM15" s="724"/>
      <c r="AN15" s="695"/>
      <c r="AO15" s="722"/>
      <c r="AP15" s="723"/>
      <c r="AQ15" s="723">
        <v>2</v>
      </c>
      <c r="AR15" s="723"/>
      <c r="AS15" s="723"/>
      <c r="AT15" s="724"/>
      <c r="AU15" s="695"/>
      <c r="AV15" s="539"/>
      <c r="AW15" s="741">
        <v>1</v>
      </c>
      <c r="AX15" s="741">
        <v>3</v>
      </c>
      <c r="AY15" s="741">
        <v>2</v>
      </c>
      <c r="AZ15" s="741"/>
      <c r="BA15" s="742"/>
      <c r="BB15" s="743"/>
      <c r="BC15" s="744"/>
      <c r="BD15" s="745">
        <v>5</v>
      </c>
      <c r="BE15" s="745">
        <v>4</v>
      </c>
      <c r="BF15" s="745">
        <v>2</v>
      </c>
      <c r="BG15" s="745"/>
      <c r="BH15" s="762"/>
      <c r="BI15" s="743"/>
      <c r="BJ15" s="744"/>
      <c r="BK15" s="745">
        <v>0.11</v>
      </c>
      <c r="BL15" s="745">
        <v>0.31</v>
      </c>
      <c r="BM15" s="745">
        <v>0.1</v>
      </c>
      <c r="BN15" s="745"/>
      <c r="BO15" s="762"/>
      <c r="BP15" s="743"/>
      <c r="BQ15" s="768">
        <f t="shared" si="9"/>
        <v>0</v>
      </c>
      <c r="BR15" s="769">
        <f t="shared" si="9"/>
        <v>15</v>
      </c>
      <c r="BS15" s="769">
        <f t="shared" si="9"/>
        <v>5</v>
      </c>
      <c r="BT15" s="769">
        <f t="shared" si="9"/>
        <v>7</v>
      </c>
      <c r="BU15" s="769">
        <f t="shared" si="9"/>
        <v>10</v>
      </c>
      <c r="BV15" s="769">
        <f t="shared" si="1"/>
        <v>10</v>
      </c>
      <c r="BW15" s="769">
        <f t="shared" si="2"/>
        <v>10</v>
      </c>
      <c r="BX15" s="538"/>
      <c r="BY15" s="511"/>
      <c r="BZ15" s="511">
        <v>5</v>
      </c>
      <c r="CA15" s="511"/>
      <c r="CB15" s="511"/>
      <c r="CC15" s="708"/>
      <c r="CD15" s="709"/>
      <c r="CE15" s="783">
        <f t="shared" si="10"/>
        <v>0</v>
      </c>
      <c r="CF15" s="784">
        <f t="shared" si="11"/>
        <v>15</v>
      </c>
      <c r="CG15" s="784">
        <f t="shared" si="12"/>
        <v>10</v>
      </c>
      <c r="CH15" s="784">
        <f t="shared" si="13"/>
        <v>7</v>
      </c>
      <c r="CI15" s="784">
        <f t="shared" si="14"/>
        <v>10</v>
      </c>
      <c r="CJ15" s="784">
        <f t="shared" si="4"/>
        <v>10</v>
      </c>
      <c r="CK15" s="784">
        <f t="shared" si="5"/>
        <v>10</v>
      </c>
      <c r="CL15" s="800" t="str">
        <f t="shared" si="15"/>
        <v>-</v>
      </c>
      <c r="CM15" s="801">
        <f t="shared" si="16"/>
        <v>954.545454545455</v>
      </c>
      <c r="CN15" s="801">
        <f t="shared" si="17"/>
        <v>225.806451612903</v>
      </c>
      <c r="CO15" s="801">
        <f t="shared" si="18"/>
        <v>490</v>
      </c>
      <c r="CP15" s="801" t="str">
        <f t="shared" si="19"/>
        <v>-</v>
      </c>
      <c r="CQ15" s="802" t="str">
        <f t="shared" si="7"/>
        <v>-</v>
      </c>
      <c r="CR15" s="803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>
        <v>5</v>
      </c>
      <c r="BZ16" s="511">
        <v>5</v>
      </c>
      <c r="CA16" s="511">
        <v>5</v>
      </c>
      <c r="CB16" s="511">
        <v>5</v>
      </c>
      <c r="CC16" s="708">
        <v>5</v>
      </c>
      <c r="CD16" s="709">
        <v>5</v>
      </c>
      <c r="CE16" s="783">
        <f t="shared" si="10"/>
        <v>0</v>
      </c>
      <c r="CF16" s="784">
        <f t="shared" si="11"/>
        <v>5</v>
      </c>
      <c r="CG16" s="784">
        <f t="shared" si="12"/>
        <v>5</v>
      </c>
      <c r="CH16" s="784">
        <f t="shared" si="13"/>
        <v>5</v>
      </c>
      <c r="CI16" s="784">
        <f t="shared" si="14"/>
        <v>5</v>
      </c>
      <c r="CJ16" s="784">
        <f t="shared" si="4"/>
        <v>5</v>
      </c>
      <c r="CK16" s="784">
        <f t="shared" si="5"/>
        <v>5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2</v>
      </c>
      <c r="O17" s="684">
        <v>3</v>
      </c>
      <c r="P17" s="684">
        <v>2</v>
      </c>
      <c r="Q17" s="684">
        <v>4</v>
      </c>
      <c r="R17" s="701">
        <v>3</v>
      </c>
      <c r="S17" s="702">
        <v>2</v>
      </c>
      <c r="T17" s="541"/>
      <c r="U17" s="514">
        <v>2</v>
      </c>
      <c r="V17" s="514"/>
      <c r="W17" s="514">
        <v>6</v>
      </c>
      <c r="X17" s="514">
        <v>5</v>
      </c>
      <c r="Y17" s="714">
        <v>7</v>
      </c>
      <c r="Z17" s="715">
        <v>7</v>
      </c>
      <c r="AA17" s="541"/>
      <c r="AB17" s="514">
        <v>15</v>
      </c>
      <c r="AC17" s="514">
        <v>5</v>
      </c>
      <c r="AD17" s="514"/>
      <c r="AE17" s="514"/>
      <c r="AF17" s="714"/>
      <c r="AG17" s="715"/>
      <c r="AH17" s="731"/>
      <c r="AI17" s="732">
        <v>1</v>
      </c>
      <c r="AJ17" s="732">
        <v>1</v>
      </c>
      <c r="AK17" s="732">
        <v>2</v>
      </c>
      <c r="AL17" s="732"/>
      <c r="AM17" s="733"/>
      <c r="AN17" s="702"/>
      <c r="AO17" s="731"/>
      <c r="AP17" s="732">
        <v>2</v>
      </c>
      <c r="AQ17" s="732">
        <v>3</v>
      </c>
      <c r="AR17" s="732">
        <v>2</v>
      </c>
      <c r="AS17" s="732">
        <v>1</v>
      </c>
      <c r="AT17" s="733"/>
      <c r="AU17" s="702"/>
      <c r="AV17" s="542"/>
      <c r="AW17" s="756">
        <v>5</v>
      </c>
      <c r="AX17" s="756">
        <v>5</v>
      </c>
      <c r="AY17" s="756">
        <v>4</v>
      </c>
      <c r="AZ17" s="756">
        <v>4</v>
      </c>
      <c r="BA17" s="757"/>
      <c r="BB17" s="758"/>
      <c r="BC17" s="759"/>
      <c r="BD17" s="760">
        <v>5</v>
      </c>
      <c r="BE17" s="760">
        <v>6</v>
      </c>
      <c r="BF17" s="760">
        <v>6</v>
      </c>
      <c r="BG17" s="760">
        <v>6</v>
      </c>
      <c r="BH17" s="765"/>
      <c r="BI17" s="758"/>
      <c r="BJ17" s="759"/>
      <c r="BK17" s="760">
        <v>0.54</v>
      </c>
      <c r="BL17" s="760">
        <v>0.63</v>
      </c>
      <c r="BM17" s="760">
        <v>0.67</v>
      </c>
      <c r="BN17" s="760">
        <v>0.3</v>
      </c>
      <c r="BO17" s="765"/>
      <c r="BP17" s="758"/>
      <c r="BQ17" s="774">
        <f t="shared" si="9"/>
        <v>0</v>
      </c>
      <c r="BR17" s="775">
        <f t="shared" si="9"/>
        <v>19</v>
      </c>
      <c r="BS17" s="775">
        <f t="shared" si="9"/>
        <v>8</v>
      </c>
      <c r="BT17" s="775">
        <f t="shared" si="9"/>
        <v>8</v>
      </c>
      <c r="BU17" s="775">
        <f t="shared" si="9"/>
        <v>9</v>
      </c>
      <c r="BV17" s="775">
        <f t="shared" si="1"/>
        <v>10</v>
      </c>
      <c r="BW17" s="775">
        <f t="shared" si="2"/>
        <v>9</v>
      </c>
      <c r="BX17" s="778"/>
      <c r="BY17" s="779"/>
      <c r="BZ17" s="779">
        <v>10</v>
      </c>
      <c r="CA17" s="779">
        <v>10</v>
      </c>
      <c r="CB17" s="779"/>
      <c r="CC17" s="790"/>
      <c r="CD17" s="791"/>
      <c r="CE17" s="792">
        <f t="shared" si="10"/>
        <v>0</v>
      </c>
      <c r="CF17" s="793">
        <f t="shared" si="11"/>
        <v>19</v>
      </c>
      <c r="CG17" s="793">
        <f t="shared" si="12"/>
        <v>18</v>
      </c>
      <c r="CH17" s="793">
        <f t="shared" si="13"/>
        <v>18</v>
      </c>
      <c r="CI17" s="793">
        <f t="shared" si="14"/>
        <v>9</v>
      </c>
      <c r="CJ17" s="793">
        <f t="shared" si="4"/>
        <v>10</v>
      </c>
      <c r="CK17" s="793">
        <f t="shared" si="5"/>
        <v>9</v>
      </c>
      <c r="CL17" s="812" t="str">
        <f t="shared" si="15"/>
        <v>-</v>
      </c>
      <c r="CM17" s="813">
        <f t="shared" si="16"/>
        <v>246.296296296296</v>
      </c>
      <c r="CN17" s="813">
        <f t="shared" si="17"/>
        <v>200</v>
      </c>
      <c r="CO17" s="813">
        <f t="shared" si="18"/>
        <v>188.059701492537</v>
      </c>
      <c r="CP17" s="813">
        <f t="shared" si="19"/>
        <v>210</v>
      </c>
      <c r="CQ17" s="814" t="str">
        <f t="shared" si="7"/>
        <v>-</v>
      </c>
      <c r="CR17" s="815" t="str">
        <f t="shared" si="20"/>
        <v>-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1</v>
      </c>
      <c r="O18" s="678">
        <v>3</v>
      </c>
      <c r="P18" s="678">
        <v>2</v>
      </c>
      <c r="Q18" s="678">
        <v>3</v>
      </c>
      <c r="R18" s="696">
        <v>3</v>
      </c>
      <c r="S18" s="697">
        <v>2</v>
      </c>
      <c r="T18" s="549"/>
      <c r="U18" s="520">
        <v>11</v>
      </c>
      <c r="V18" s="520">
        <v>1</v>
      </c>
      <c r="W18" s="520">
        <v>3</v>
      </c>
      <c r="X18" s="520">
        <v>7</v>
      </c>
      <c r="Y18" s="710">
        <v>2</v>
      </c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/>
      <c r="AL18" s="726"/>
      <c r="AM18" s="727"/>
      <c r="AN18" s="697"/>
      <c r="AO18" s="725"/>
      <c r="AP18" s="726">
        <v>3</v>
      </c>
      <c r="AQ18" s="726">
        <v>2</v>
      </c>
      <c r="AR18" s="726"/>
      <c r="AS18" s="726"/>
      <c r="AT18" s="727"/>
      <c r="AU18" s="697">
        <v>1</v>
      </c>
      <c r="AV18" s="550"/>
      <c r="AW18" s="746">
        <v>5</v>
      </c>
      <c r="AX18" s="746">
        <v>3</v>
      </c>
      <c r="AY18" s="746">
        <v>2</v>
      </c>
      <c r="AZ18" s="746"/>
      <c r="BA18" s="747"/>
      <c r="BB18" s="748">
        <v>1</v>
      </c>
      <c r="BC18" s="749"/>
      <c r="BD18" s="750">
        <v>7</v>
      </c>
      <c r="BE18" s="750">
        <v>5</v>
      </c>
      <c r="BF18" s="750">
        <v>3</v>
      </c>
      <c r="BG18" s="750"/>
      <c r="BH18" s="763"/>
      <c r="BI18" s="748">
        <v>1</v>
      </c>
      <c r="BJ18" s="749"/>
      <c r="BK18" s="750">
        <v>0.99</v>
      </c>
      <c r="BL18" s="750">
        <v>0.32</v>
      </c>
      <c r="BM18" s="750">
        <v>0.12</v>
      </c>
      <c r="BN18" s="750"/>
      <c r="BO18" s="763"/>
      <c r="BP18" s="748">
        <v>0.12</v>
      </c>
      <c r="BQ18" s="770">
        <f t="shared" si="9"/>
        <v>0</v>
      </c>
      <c r="BR18" s="771">
        <f t="shared" si="9"/>
        <v>12</v>
      </c>
      <c r="BS18" s="771">
        <f t="shared" si="9"/>
        <v>4</v>
      </c>
      <c r="BT18" s="771">
        <f t="shared" si="9"/>
        <v>5</v>
      </c>
      <c r="BU18" s="771">
        <f t="shared" si="9"/>
        <v>10</v>
      </c>
      <c r="BV18" s="771">
        <f t="shared" si="1"/>
        <v>5</v>
      </c>
      <c r="BW18" s="771">
        <f t="shared" si="2"/>
        <v>9</v>
      </c>
      <c r="BX18" s="780"/>
      <c r="BY18" s="781">
        <v>10</v>
      </c>
      <c r="BZ18" s="781">
        <v>5</v>
      </c>
      <c r="CA18" s="781"/>
      <c r="CB18" s="781"/>
      <c r="CC18" s="794"/>
      <c r="CD18" s="795"/>
      <c r="CE18" s="785">
        <f t="shared" si="10"/>
        <v>0</v>
      </c>
      <c r="CF18" s="786">
        <f t="shared" si="11"/>
        <v>22</v>
      </c>
      <c r="CG18" s="786">
        <f t="shared" si="12"/>
        <v>9</v>
      </c>
      <c r="CH18" s="786">
        <f t="shared" si="13"/>
        <v>5</v>
      </c>
      <c r="CI18" s="786">
        <f t="shared" si="14"/>
        <v>10</v>
      </c>
      <c r="CJ18" s="786">
        <f t="shared" si="4"/>
        <v>5</v>
      </c>
      <c r="CK18" s="786">
        <f t="shared" si="5"/>
        <v>9</v>
      </c>
      <c r="CL18" s="804" t="str">
        <f t="shared" si="15"/>
        <v>-</v>
      </c>
      <c r="CM18" s="805">
        <f t="shared" si="16"/>
        <v>155.555555555556</v>
      </c>
      <c r="CN18" s="805">
        <f t="shared" si="17"/>
        <v>196.875</v>
      </c>
      <c r="CO18" s="805">
        <f t="shared" si="18"/>
        <v>291.666666666667</v>
      </c>
      <c r="CP18" s="805" t="str">
        <f t="shared" si="19"/>
        <v>-</v>
      </c>
      <c r="CQ18" s="806" t="str">
        <f t="shared" si="7"/>
        <v>-</v>
      </c>
      <c r="CR18" s="807">
        <f t="shared" si="20"/>
        <v>525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5</v>
      </c>
      <c r="I8" s="584">
        <f>'在庫（居家服）'!CA8</f>
        <v>0</v>
      </c>
      <c r="J8" s="584">
        <f>'在庫（居家服）'!CB8</f>
        <v>5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480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0</v>
      </c>
      <c r="G10" s="590">
        <f>'在庫（居家服）'!BY10</f>
        <v>5</v>
      </c>
      <c r="H10" s="590">
        <f>'在庫（居家服）'!BZ10</f>
        <v>5</v>
      </c>
      <c r="I10" s="590">
        <f>'在庫（居家服）'!CA10</f>
        <v>5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720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15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720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10</v>
      </c>
      <c r="J12" s="590">
        <f>'在庫（居家服）'!CB12</f>
        <v>0</v>
      </c>
      <c r="K12" s="590">
        <f>'在庫（居家服）'!CC12</f>
        <v>5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720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5</v>
      </c>
      <c r="J13" s="590">
        <f>'在庫（居家服）'!CB13</f>
        <v>0</v>
      </c>
      <c r="K13" s="590">
        <f>'在庫（居家服）'!CC13</f>
        <v>0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240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5</v>
      </c>
      <c r="I14" s="590">
        <f>'在庫（居家服）'!CA14</f>
        <v>0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240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5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240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5</v>
      </c>
      <c r="H16" s="590">
        <f>'在庫（居家服）'!BZ16</f>
        <v>5</v>
      </c>
      <c r="I16" s="590">
        <f>'在庫（居家服）'!CA16</f>
        <v>5</v>
      </c>
      <c r="J16" s="590">
        <f>'在庫（居家服）'!CB16</f>
        <v>5</v>
      </c>
      <c r="K16" s="590">
        <f>'在庫（居家服）'!CC16</f>
        <v>5</v>
      </c>
      <c r="L16" s="590">
        <f>'在庫（居家服）'!CD16</f>
        <v>5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1440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10</v>
      </c>
      <c r="I17" s="590">
        <f>'在庫（居家服）'!CA17</f>
        <v>10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960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10</v>
      </c>
      <c r="H18" s="597">
        <f>'在庫（居家服）'!BZ18</f>
        <v>5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720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6480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79" sqref="R7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3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4">
        <v>2</v>
      </c>
      <c r="J3" s="535">
        <v>16</v>
      </c>
      <c r="K3" s="535"/>
      <c r="L3" s="534"/>
      <c r="M3" s="534">
        <v>1</v>
      </c>
      <c r="N3" s="536">
        <v>1</v>
      </c>
      <c r="O3" s="536">
        <v>2</v>
      </c>
      <c r="P3" s="536">
        <v>0.14</v>
      </c>
      <c r="Q3" s="555">
        <f t="shared" ref="Q3:Q34" si="0">IF($A$1="补货",I3+J3+K3,I3)</f>
        <v>18</v>
      </c>
      <c r="R3" s="535"/>
      <c r="S3" s="555">
        <f>Q3+R3</f>
        <v>18</v>
      </c>
      <c r="T3" s="556">
        <f>IF(P3&lt;&gt;0,S3/P3*7,"-")</f>
        <v>900</v>
      </c>
      <c r="U3">
        <v>1780</v>
      </c>
    </row>
    <row r="4" ht="80.1" customHeight="1" spans="2:21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37">
        <v>6</v>
      </c>
      <c r="J4" s="538">
        <v>26</v>
      </c>
      <c r="K4" s="538"/>
      <c r="L4" s="537">
        <v>2</v>
      </c>
      <c r="M4" s="537">
        <v>7</v>
      </c>
      <c r="N4" s="539">
        <v>13</v>
      </c>
      <c r="O4" s="539">
        <v>16</v>
      </c>
      <c r="P4" s="539">
        <v>1.49</v>
      </c>
      <c r="Q4" s="557">
        <f t="shared" si="0"/>
        <v>32</v>
      </c>
      <c r="R4" s="538"/>
      <c r="S4" s="558">
        <f>Q4+R4</f>
        <v>32</v>
      </c>
      <c r="T4" s="559">
        <f>IF(P4&lt;&gt;0,S4/P4*7,"-")</f>
        <v>150.335570469799</v>
      </c>
      <c r="U4">
        <v>1780</v>
      </c>
    </row>
    <row r="5" spans="2:2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>
        <v>5</v>
      </c>
      <c r="S5" s="555">
        <f t="shared" ref="S5:S43" si="1">Q5+R5</f>
        <v>6</v>
      </c>
      <c r="T5" s="556">
        <f t="shared" ref="T5:T43" si="2">IF(P5&lt;&gt;0,S5/P5*7,"-")</f>
        <v>350</v>
      </c>
      <c r="U5">
        <v>2380</v>
      </c>
    </row>
    <row r="6" spans="2:2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37">
        <v>2</v>
      </c>
      <c r="J6" s="538">
        <v>3</v>
      </c>
      <c r="K6" s="538"/>
      <c r="L6" s="537"/>
      <c r="M6" s="537"/>
      <c r="N6" s="539"/>
      <c r="O6" s="539">
        <v>1</v>
      </c>
      <c r="P6" s="539">
        <v>0.02</v>
      </c>
      <c r="Q6" s="557">
        <f t="shared" si="0"/>
        <v>5</v>
      </c>
      <c r="R6" s="538"/>
      <c r="S6" s="558">
        <f t="shared" si="1"/>
        <v>5</v>
      </c>
      <c r="T6" s="559">
        <f t="shared" si="2"/>
        <v>1750</v>
      </c>
      <c r="U6">
        <v>2380</v>
      </c>
    </row>
    <row r="7" spans="2:2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37">
        <v>4</v>
      </c>
      <c r="J7" s="538">
        <v>19</v>
      </c>
      <c r="K7" s="538"/>
      <c r="L7" s="537"/>
      <c r="M7" s="537"/>
      <c r="N7" s="539">
        <v>2</v>
      </c>
      <c r="O7" s="539">
        <v>4</v>
      </c>
      <c r="P7" s="539">
        <v>0.13</v>
      </c>
      <c r="Q7" s="557">
        <f t="shared" si="0"/>
        <v>23</v>
      </c>
      <c r="R7" s="538"/>
      <c r="S7" s="558">
        <f t="shared" si="1"/>
        <v>23</v>
      </c>
      <c r="T7" s="559">
        <f t="shared" si="2"/>
        <v>1238.46153846154</v>
      </c>
      <c r="U7">
        <v>2380</v>
      </c>
    </row>
    <row r="8" spans="2:2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37">
        <v>3</v>
      </c>
      <c r="J8" s="538">
        <v>4</v>
      </c>
      <c r="K8" s="538"/>
      <c r="L8" s="537">
        <v>1</v>
      </c>
      <c r="M8" s="537">
        <v>1</v>
      </c>
      <c r="N8" s="539">
        <v>2</v>
      </c>
      <c r="O8" s="539">
        <v>2</v>
      </c>
      <c r="P8" s="539">
        <v>0.32</v>
      </c>
      <c r="Q8" s="557">
        <f t="shared" si="0"/>
        <v>7</v>
      </c>
      <c r="R8" s="538"/>
      <c r="S8" s="558">
        <f t="shared" si="1"/>
        <v>7</v>
      </c>
      <c r="T8" s="559">
        <f t="shared" si="2"/>
        <v>153.125</v>
      </c>
      <c r="U8">
        <v>2380</v>
      </c>
    </row>
    <row r="9" spans="2:2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37">
        <v>3</v>
      </c>
      <c r="J9" s="538">
        <v>20</v>
      </c>
      <c r="K9" s="538"/>
      <c r="L9" s="537"/>
      <c r="M9" s="537"/>
      <c r="N9" s="539">
        <v>1</v>
      </c>
      <c r="O9" s="539">
        <v>1</v>
      </c>
      <c r="P9" s="539">
        <v>0.05</v>
      </c>
      <c r="Q9" s="557">
        <f t="shared" si="0"/>
        <v>23</v>
      </c>
      <c r="R9" s="538"/>
      <c r="S9" s="558">
        <f t="shared" si="1"/>
        <v>23</v>
      </c>
      <c r="T9" s="559">
        <f t="shared" si="2"/>
        <v>3220</v>
      </c>
      <c r="U9">
        <v>2380</v>
      </c>
    </row>
    <row r="10" spans="2:2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37">
        <v>3</v>
      </c>
      <c r="J10" s="538">
        <v>11</v>
      </c>
      <c r="K10" s="538"/>
      <c r="L10" s="537">
        <v>1</v>
      </c>
      <c r="M10" s="537">
        <v>2</v>
      </c>
      <c r="N10" s="539">
        <v>3</v>
      </c>
      <c r="O10" s="539">
        <v>7</v>
      </c>
      <c r="P10" s="539">
        <v>0.5</v>
      </c>
      <c r="Q10" s="557">
        <f t="shared" si="0"/>
        <v>14</v>
      </c>
      <c r="R10" s="538"/>
      <c r="S10" s="558">
        <f t="shared" si="1"/>
        <v>14</v>
      </c>
      <c r="T10" s="559">
        <f t="shared" si="2"/>
        <v>196</v>
      </c>
      <c r="U10">
        <v>2380</v>
      </c>
    </row>
    <row r="11" spans="2:21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0">
        <v>4</v>
      </c>
      <c r="J11" s="541">
        <v>20</v>
      </c>
      <c r="K11" s="541"/>
      <c r="L11" s="540">
        <v>2</v>
      </c>
      <c r="M11" s="540">
        <v>4</v>
      </c>
      <c r="N11" s="542">
        <v>6</v>
      </c>
      <c r="O11" s="542">
        <v>6</v>
      </c>
      <c r="P11" s="542">
        <v>0.88</v>
      </c>
      <c r="Q11" s="560">
        <f t="shared" si="0"/>
        <v>24</v>
      </c>
      <c r="R11" s="541"/>
      <c r="S11" s="561">
        <f t="shared" si="1"/>
        <v>24</v>
      </c>
      <c r="T11" s="562">
        <f t="shared" si="2"/>
        <v>190.909090909091</v>
      </c>
      <c r="U11">
        <v>2380</v>
      </c>
    </row>
    <row r="12" spans="2:2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0">
        <v>3</v>
      </c>
      <c r="J12" s="541">
        <v>16</v>
      </c>
      <c r="K12" s="541"/>
      <c r="L12" s="540">
        <v>1</v>
      </c>
      <c r="M12" s="540">
        <v>2</v>
      </c>
      <c r="N12" s="542">
        <v>3</v>
      </c>
      <c r="O12" s="542">
        <v>5</v>
      </c>
      <c r="P12" s="543">
        <v>0.47</v>
      </c>
      <c r="Q12" s="563">
        <f t="shared" si="0"/>
        <v>19</v>
      </c>
      <c r="R12" s="564"/>
      <c r="S12" s="565">
        <f t="shared" si="1"/>
        <v>19</v>
      </c>
      <c r="T12" s="566">
        <f t="shared" si="2"/>
        <v>282.978723404255</v>
      </c>
      <c r="U12">
        <v>2380</v>
      </c>
    </row>
    <row r="13" spans="2:2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8</v>
      </c>
      <c r="R13" s="552"/>
      <c r="S13" s="567">
        <f t="shared" si="1"/>
        <v>8</v>
      </c>
      <c r="T13" s="568" t="str">
        <f t="shared" si="2"/>
        <v>-</v>
      </c>
      <c r="U13">
        <v>2380</v>
      </c>
    </row>
    <row r="14" spans="2:2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37">
        <v>3</v>
      </c>
      <c r="J14" s="538">
        <v>8</v>
      </c>
      <c r="K14" s="538"/>
      <c r="L14" s="537"/>
      <c r="M14" s="537">
        <v>2</v>
      </c>
      <c r="N14" s="539">
        <v>2</v>
      </c>
      <c r="O14" s="539">
        <v>2</v>
      </c>
      <c r="P14" s="539">
        <v>0.24</v>
      </c>
      <c r="Q14" s="557">
        <f t="shared" si="0"/>
        <v>11</v>
      </c>
      <c r="R14" s="538"/>
      <c r="S14" s="558">
        <f t="shared" si="1"/>
        <v>11</v>
      </c>
      <c r="T14" s="559">
        <f t="shared" si="2"/>
        <v>320.833333333333</v>
      </c>
      <c r="U14">
        <v>2380</v>
      </c>
    </row>
    <row r="15" spans="2:2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37">
        <v>4</v>
      </c>
      <c r="J15" s="538">
        <v>26</v>
      </c>
      <c r="K15" s="538"/>
      <c r="L15" s="537"/>
      <c r="M15" s="537"/>
      <c r="N15" s="539">
        <v>2</v>
      </c>
      <c r="O15" s="539">
        <v>3</v>
      </c>
      <c r="P15" s="539">
        <v>0.12</v>
      </c>
      <c r="Q15" s="557">
        <f t="shared" si="0"/>
        <v>30</v>
      </c>
      <c r="R15" s="538"/>
      <c r="S15" s="558">
        <f t="shared" si="1"/>
        <v>30</v>
      </c>
      <c r="T15" s="559">
        <f t="shared" si="2"/>
        <v>1750</v>
      </c>
      <c r="U15">
        <v>2380</v>
      </c>
    </row>
    <row r="16" spans="2:2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37">
        <v>4</v>
      </c>
      <c r="J16" s="538">
        <v>5</v>
      </c>
      <c r="K16" s="538"/>
      <c r="L16" s="537"/>
      <c r="M16" s="537"/>
      <c r="N16" s="539"/>
      <c r="O16" s="539"/>
      <c r="P16" s="539"/>
      <c r="Q16" s="557">
        <f t="shared" si="0"/>
        <v>9</v>
      </c>
      <c r="R16" s="538"/>
      <c r="S16" s="558">
        <f t="shared" si="1"/>
        <v>9</v>
      </c>
      <c r="T16" s="559" t="str">
        <f t="shared" si="2"/>
        <v>-</v>
      </c>
      <c r="U16">
        <v>2380</v>
      </c>
    </row>
    <row r="17" spans="2:2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14</v>
      </c>
      <c r="R17" s="538"/>
      <c r="S17" s="558">
        <f t="shared" si="1"/>
        <v>14</v>
      </c>
      <c r="T17" s="559" t="str">
        <f t="shared" si="2"/>
        <v>-</v>
      </c>
      <c r="U17">
        <v>2380</v>
      </c>
    </row>
    <row r="18" spans="2:2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37">
        <v>3</v>
      </c>
      <c r="J18" s="538">
        <v>8</v>
      </c>
      <c r="K18" s="538"/>
      <c r="L18" s="537">
        <v>1</v>
      </c>
      <c r="M18" s="537">
        <v>1</v>
      </c>
      <c r="N18" s="539">
        <v>1</v>
      </c>
      <c r="O18" s="539">
        <v>2</v>
      </c>
      <c r="P18" s="539">
        <v>0.29</v>
      </c>
      <c r="Q18" s="557">
        <f t="shared" si="0"/>
        <v>11</v>
      </c>
      <c r="R18" s="538"/>
      <c r="S18" s="558">
        <f t="shared" si="1"/>
        <v>11</v>
      </c>
      <c r="T18" s="559">
        <f t="shared" si="2"/>
        <v>265.51724137931</v>
      </c>
      <c r="U18">
        <v>2380</v>
      </c>
    </row>
    <row r="19" spans="2:21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0">
        <v>2</v>
      </c>
      <c r="J19" s="541">
        <v>18</v>
      </c>
      <c r="K19" s="541"/>
      <c r="L19" s="540"/>
      <c r="M19" s="540">
        <v>1</v>
      </c>
      <c r="N19" s="542">
        <v>1</v>
      </c>
      <c r="O19" s="542">
        <v>1</v>
      </c>
      <c r="P19" s="542">
        <v>0.12</v>
      </c>
      <c r="Q19" s="560">
        <f t="shared" si="0"/>
        <v>20</v>
      </c>
      <c r="R19" s="541"/>
      <c r="S19" s="561">
        <f t="shared" si="1"/>
        <v>20</v>
      </c>
      <c r="T19" s="562">
        <f t="shared" si="2"/>
        <v>1166.66666666667</v>
      </c>
      <c r="U19">
        <v>2380</v>
      </c>
    </row>
    <row r="20" ht="26.25" spans="2:2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48">
        <v>2</v>
      </c>
      <c r="J20" s="549">
        <v>9</v>
      </c>
      <c r="K20" s="549"/>
      <c r="L20" s="548"/>
      <c r="M20" s="548">
        <v>1</v>
      </c>
      <c r="N20" s="550">
        <v>2</v>
      </c>
      <c r="O20" s="550">
        <v>2</v>
      </c>
      <c r="P20" s="550">
        <v>0.17</v>
      </c>
      <c r="Q20" s="569">
        <f t="shared" si="0"/>
        <v>11</v>
      </c>
      <c r="R20" s="549"/>
      <c r="S20" s="570">
        <f t="shared" si="1"/>
        <v>11</v>
      </c>
      <c r="T20" s="571">
        <f t="shared" si="2"/>
        <v>452.941176470588</v>
      </c>
      <c r="U20">
        <v>2380</v>
      </c>
    </row>
    <row r="21" spans="2:21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1">
        <v>2</v>
      </c>
      <c r="J21" s="552">
        <v>6</v>
      </c>
      <c r="K21" s="552"/>
      <c r="L21" s="551"/>
      <c r="M21" s="551">
        <v>1</v>
      </c>
      <c r="N21" s="547">
        <v>3</v>
      </c>
      <c r="O21" s="547">
        <v>3</v>
      </c>
      <c r="P21" s="547">
        <v>0.22</v>
      </c>
      <c r="Q21" s="567">
        <f t="shared" si="0"/>
        <v>8</v>
      </c>
      <c r="R21" s="552"/>
      <c r="S21" s="567">
        <f t="shared" si="1"/>
        <v>8</v>
      </c>
      <c r="T21" s="568">
        <f t="shared" si="2"/>
        <v>254.545454545455</v>
      </c>
      <c r="U21">
        <v>2580</v>
      </c>
    </row>
    <row r="22" spans="2:2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37">
        <v>2</v>
      </c>
      <c r="J22" s="538">
        <v>7</v>
      </c>
      <c r="K22" s="538"/>
      <c r="L22" s="537">
        <v>3</v>
      </c>
      <c r="M22" s="537">
        <v>3</v>
      </c>
      <c r="N22" s="539">
        <v>7</v>
      </c>
      <c r="O22" s="539">
        <v>8</v>
      </c>
      <c r="P22" s="539">
        <v>1.03</v>
      </c>
      <c r="Q22" s="557">
        <f t="shared" si="0"/>
        <v>9</v>
      </c>
      <c r="R22" s="538">
        <v>15</v>
      </c>
      <c r="S22" s="558">
        <f t="shared" si="1"/>
        <v>24</v>
      </c>
      <c r="T22" s="559">
        <f t="shared" si="2"/>
        <v>163.106796116505</v>
      </c>
      <c r="U22">
        <v>2580</v>
      </c>
    </row>
    <row r="23" spans="2:2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37">
        <v>5</v>
      </c>
      <c r="J23" s="538">
        <v>35</v>
      </c>
      <c r="K23" s="538"/>
      <c r="L23" s="537">
        <v>1</v>
      </c>
      <c r="M23" s="537">
        <v>3</v>
      </c>
      <c r="N23" s="539">
        <v>4</v>
      </c>
      <c r="O23" s="539">
        <v>7</v>
      </c>
      <c r="P23" s="539">
        <v>0.61</v>
      </c>
      <c r="Q23" s="557">
        <f t="shared" si="0"/>
        <v>40</v>
      </c>
      <c r="R23" s="538"/>
      <c r="S23" s="558">
        <f t="shared" si="1"/>
        <v>40</v>
      </c>
      <c r="T23" s="559">
        <f t="shared" si="2"/>
        <v>459.016393442623</v>
      </c>
      <c r="U23">
        <v>2580</v>
      </c>
    </row>
    <row r="24" spans="2:2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37">
        <v>3</v>
      </c>
      <c r="J24" s="538">
        <v>6</v>
      </c>
      <c r="K24" s="538"/>
      <c r="L24" s="537">
        <v>1</v>
      </c>
      <c r="M24" s="537">
        <v>2</v>
      </c>
      <c r="N24" s="539">
        <v>5</v>
      </c>
      <c r="O24" s="539">
        <v>9</v>
      </c>
      <c r="P24" s="539">
        <v>0.6</v>
      </c>
      <c r="Q24" s="557">
        <f t="shared" si="0"/>
        <v>9</v>
      </c>
      <c r="R24" s="538">
        <v>5</v>
      </c>
      <c r="S24" s="558">
        <f t="shared" si="1"/>
        <v>14</v>
      </c>
      <c r="T24" s="559">
        <f t="shared" si="2"/>
        <v>163.333333333333</v>
      </c>
      <c r="U24">
        <v>2580</v>
      </c>
    </row>
    <row r="25" spans="2:2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37">
        <v>6</v>
      </c>
      <c r="J25" s="538">
        <v>5</v>
      </c>
      <c r="K25" s="538"/>
      <c r="L25" s="537">
        <v>2</v>
      </c>
      <c r="M25" s="537">
        <v>4</v>
      </c>
      <c r="N25" s="539">
        <v>5</v>
      </c>
      <c r="O25" s="539">
        <v>8</v>
      </c>
      <c r="P25" s="539">
        <v>0.88</v>
      </c>
      <c r="Q25" s="557">
        <f t="shared" si="0"/>
        <v>11</v>
      </c>
      <c r="R25" s="538">
        <v>10</v>
      </c>
      <c r="S25" s="558">
        <f t="shared" si="1"/>
        <v>21</v>
      </c>
      <c r="T25" s="559">
        <f t="shared" si="2"/>
        <v>167.045454545455</v>
      </c>
      <c r="U25">
        <v>2580</v>
      </c>
    </row>
    <row r="26" spans="2:2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37">
        <v>4</v>
      </c>
      <c r="J26" s="538">
        <v>29</v>
      </c>
      <c r="K26" s="538"/>
      <c r="L26" s="537"/>
      <c r="M26" s="537">
        <v>1</v>
      </c>
      <c r="N26" s="539">
        <v>2</v>
      </c>
      <c r="O26" s="539">
        <v>8</v>
      </c>
      <c r="P26" s="539">
        <v>0.26</v>
      </c>
      <c r="Q26" s="557">
        <f t="shared" si="0"/>
        <v>33</v>
      </c>
      <c r="R26" s="538"/>
      <c r="S26" s="558">
        <f t="shared" si="1"/>
        <v>33</v>
      </c>
      <c r="T26" s="559">
        <f t="shared" si="2"/>
        <v>888.461538461538</v>
      </c>
      <c r="U26">
        <v>2580</v>
      </c>
    </row>
    <row r="27" spans="2:2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0">
        <v>5</v>
      </c>
      <c r="J27" s="541">
        <v>10</v>
      </c>
      <c r="K27" s="541"/>
      <c r="L27" s="540">
        <v>1</v>
      </c>
      <c r="M27" s="540">
        <v>1</v>
      </c>
      <c r="N27" s="542">
        <v>2</v>
      </c>
      <c r="O27" s="542">
        <v>3</v>
      </c>
      <c r="P27" s="542">
        <v>0.34</v>
      </c>
      <c r="Q27" s="560">
        <f t="shared" si="0"/>
        <v>15</v>
      </c>
      <c r="R27" s="541"/>
      <c r="S27" s="561">
        <f t="shared" si="1"/>
        <v>15</v>
      </c>
      <c r="T27" s="562">
        <f t="shared" si="2"/>
        <v>308.823529411765</v>
      </c>
      <c r="U27">
        <v>2580</v>
      </c>
    </row>
    <row r="28" spans="2:2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361</v>
      </c>
      <c r="I28" s="544">
        <v>3</v>
      </c>
      <c r="J28" s="545">
        <v>7</v>
      </c>
      <c r="K28" s="545"/>
      <c r="L28" s="544"/>
      <c r="M28" s="544"/>
      <c r="N28" s="546"/>
      <c r="O28" s="546">
        <v>2</v>
      </c>
      <c r="P28" s="546">
        <v>0.03</v>
      </c>
      <c r="Q28" s="572">
        <f t="shared" si="0"/>
        <v>10</v>
      </c>
      <c r="R28" s="545"/>
      <c r="S28" s="573">
        <f t="shared" si="1"/>
        <v>10</v>
      </c>
      <c r="T28" s="574">
        <f t="shared" si="2"/>
        <v>2333.33333333333</v>
      </c>
      <c r="U28">
        <v>2580</v>
      </c>
    </row>
    <row r="29" spans="2:21">
      <c r="B29" s="483"/>
      <c r="C29" s="484"/>
      <c r="D29" s="490"/>
      <c r="E29" s="490"/>
      <c r="F29" s="486">
        <v>24</v>
      </c>
      <c r="G29" s="486" t="s">
        <v>327</v>
      </c>
      <c r="H29" s="491" t="s">
        <v>362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8</v>
      </c>
      <c r="R29" s="538"/>
      <c r="S29" s="558">
        <f t="shared" si="1"/>
        <v>8</v>
      </c>
      <c r="T29" s="559" t="str">
        <f t="shared" si="2"/>
        <v>-</v>
      </c>
      <c r="U29">
        <v>2580</v>
      </c>
    </row>
    <row r="30" spans="2:21">
      <c r="B30" s="483"/>
      <c r="C30" s="484"/>
      <c r="D30" s="490"/>
      <c r="E30" s="490"/>
      <c r="F30" s="486">
        <v>26</v>
      </c>
      <c r="G30" s="486" t="s">
        <v>329</v>
      </c>
      <c r="H30" s="491" t="s">
        <v>363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2</v>
      </c>
      <c r="P30" s="539">
        <v>0.14</v>
      </c>
      <c r="Q30" s="557">
        <f t="shared" si="0"/>
        <v>6</v>
      </c>
      <c r="R30" s="538"/>
      <c r="S30" s="558">
        <f t="shared" si="1"/>
        <v>6</v>
      </c>
      <c r="T30" s="559">
        <f t="shared" si="2"/>
        <v>300</v>
      </c>
      <c r="U30">
        <v>2580</v>
      </c>
    </row>
    <row r="31" spans="2:21">
      <c r="B31" s="483"/>
      <c r="C31" s="484"/>
      <c r="D31" s="490"/>
      <c r="E31" s="490"/>
      <c r="F31" s="486">
        <v>28</v>
      </c>
      <c r="G31" s="486" t="s">
        <v>331</v>
      </c>
      <c r="H31" s="491" t="s">
        <v>364</v>
      </c>
      <c r="I31" s="537"/>
      <c r="J31" s="538"/>
      <c r="K31" s="538"/>
      <c r="L31" s="537"/>
      <c r="M31" s="537"/>
      <c r="N31" s="539"/>
      <c r="O31" s="539">
        <v>4</v>
      </c>
      <c r="P31" s="539">
        <v>0.06</v>
      </c>
      <c r="Q31" s="557">
        <f t="shared" si="0"/>
        <v>0</v>
      </c>
      <c r="R31" s="538">
        <v>10</v>
      </c>
      <c r="S31" s="558">
        <f t="shared" si="1"/>
        <v>10</v>
      </c>
      <c r="T31" s="559">
        <f t="shared" si="2"/>
        <v>1166.66666666667</v>
      </c>
      <c r="U31">
        <v>2580</v>
      </c>
    </row>
    <row r="32" spans="2:21">
      <c r="B32" s="483"/>
      <c r="C32" s="484"/>
      <c r="D32" s="490"/>
      <c r="E32" s="490"/>
      <c r="F32" s="486">
        <v>29</v>
      </c>
      <c r="G32" s="486" t="s">
        <v>333</v>
      </c>
      <c r="H32" s="491" t="s">
        <v>365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>
        <v>10</v>
      </c>
      <c r="S32" s="558">
        <f t="shared" si="1"/>
        <v>10</v>
      </c>
      <c r="T32" s="559" t="str">
        <f t="shared" si="2"/>
        <v>-</v>
      </c>
      <c r="U32">
        <v>2580</v>
      </c>
    </row>
    <row r="33" spans="2:21">
      <c r="B33" s="483"/>
      <c r="C33" s="484"/>
      <c r="D33" s="490"/>
      <c r="E33" s="490"/>
      <c r="F33" s="486">
        <v>31</v>
      </c>
      <c r="G33" s="486" t="s">
        <v>335</v>
      </c>
      <c r="H33" s="491" t="s">
        <v>366</v>
      </c>
      <c r="I33" s="537"/>
      <c r="J33" s="538"/>
      <c r="K33" s="538"/>
      <c r="L33" s="537"/>
      <c r="M33" s="537">
        <v>1</v>
      </c>
      <c r="N33" s="539">
        <v>1</v>
      </c>
      <c r="O33" s="539">
        <v>4</v>
      </c>
      <c r="P33" s="539">
        <v>0.17</v>
      </c>
      <c r="Q33" s="557">
        <f t="shared" si="0"/>
        <v>0</v>
      </c>
      <c r="R33" s="538">
        <v>10</v>
      </c>
      <c r="S33" s="558">
        <f t="shared" si="1"/>
        <v>10</v>
      </c>
      <c r="T33" s="559">
        <f t="shared" si="2"/>
        <v>411.764705882353</v>
      </c>
      <c r="U33">
        <v>2580</v>
      </c>
    </row>
    <row r="34" spans="2:21">
      <c r="B34" s="483"/>
      <c r="C34" s="484"/>
      <c r="D34" s="490"/>
      <c r="E34" s="490"/>
      <c r="F34" s="494">
        <v>32</v>
      </c>
      <c r="G34" s="494" t="s">
        <v>337</v>
      </c>
      <c r="H34" s="495" t="s">
        <v>367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9</v>
      </c>
      <c r="R34" s="564"/>
      <c r="S34" s="565">
        <f t="shared" si="1"/>
        <v>9</v>
      </c>
      <c r="T34" s="566" t="str">
        <f t="shared" si="2"/>
        <v>-</v>
      </c>
      <c r="U34">
        <v>2580</v>
      </c>
    </row>
    <row r="35" spans="2:2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2380</v>
      </c>
    </row>
    <row r="36" spans="2:2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2380</v>
      </c>
    </row>
    <row r="37" spans="2:2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2380</v>
      </c>
    </row>
    <row r="38" spans="2:2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2380</v>
      </c>
    </row>
    <row r="39" spans="2:2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2380</v>
      </c>
    </row>
    <row r="40" spans="2:2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37">
        <v>4</v>
      </c>
      <c r="J40" s="538">
        <v>13</v>
      </c>
      <c r="K40" s="538"/>
      <c r="L40" s="537"/>
      <c r="M40" s="537">
        <v>1</v>
      </c>
      <c r="N40" s="539">
        <v>3</v>
      </c>
      <c r="O40" s="539">
        <v>5</v>
      </c>
      <c r="P40" s="539">
        <v>0.25</v>
      </c>
      <c r="Q40" s="557">
        <f t="shared" si="3"/>
        <v>17</v>
      </c>
      <c r="R40" s="538"/>
      <c r="S40" s="558">
        <f t="shared" si="1"/>
        <v>17</v>
      </c>
      <c r="T40" s="559">
        <f t="shared" si="2"/>
        <v>476</v>
      </c>
      <c r="U40">
        <v>2380</v>
      </c>
    </row>
    <row r="41" ht="26.25" spans="2:2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2380</v>
      </c>
    </row>
    <row r="42" spans="2:2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9</v>
      </c>
      <c r="R42" s="535"/>
      <c r="S42" s="555">
        <f t="shared" si="1"/>
        <v>9</v>
      </c>
      <c r="T42" s="556">
        <f t="shared" si="2"/>
        <v>3150</v>
      </c>
      <c r="U42">
        <v>2380</v>
      </c>
    </row>
    <row r="43" spans="2:2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8</v>
      </c>
      <c r="R43" s="538"/>
      <c r="S43" s="558">
        <f t="shared" si="1"/>
        <v>8</v>
      </c>
      <c r="T43" s="559" t="str">
        <f t="shared" si="2"/>
        <v>-</v>
      </c>
      <c r="U43">
        <v>2380</v>
      </c>
    </row>
    <row r="44" spans="2:2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2380</v>
      </c>
    </row>
    <row r="45" spans="2:2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37">
        <v>3</v>
      </c>
      <c r="J45" s="538">
        <v>12</v>
      </c>
      <c r="K45" s="538"/>
      <c r="L45" s="537"/>
      <c r="M45" s="537"/>
      <c r="N45" s="539">
        <v>1</v>
      </c>
      <c r="O45" s="539">
        <v>2</v>
      </c>
      <c r="P45" s="539">
        <v>0.07</v>
      </c>
      <c r="Q45" s="557">
        <f t="shared" si="3"/>
        <v>15</v>
      </c>
      <c r="R45" s="538"/>
      <c r="S45" s="558">
        <f t="shared" si="4"/>
        <v>15</v>
      </c>
      <c r="T45" s="559">
        <f t="shared" si="5"/>
        <v>1500</v>
      </c>
      <c r="U45">
        <v>2380</v>
      </c>
    </row>
    <row r="46" spans="2:2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37">
        <v>2</v>
      </c>
      <c r="J46" s="538">
        <v>20</v>
      </c>
      <c r="K46" s="538"/>
      <c r="L46" s="537">
        <v>1</v>
      </c>
      <c r="M46" s="537">
        <v>2</v>
      </c>
      <c r="N46" s="539">
        <v>2</v>
      </c>
      <c r="O46" s="539">
        <v>3</v>
      </c>
      <c r="P46" s="539">
        <v>0.41</v>
      </c>
      <c r="Q46" s="557">
        <f t="shared" si="3"/>
        <v>22</v>
      </c>
      <c r="R46" s="538"/>
      <c r="S46" s="558">
        <f t="shared" si="4"/>
        <v>22</v>
      </c>
      <c r="T46" s="559">
        <f t="shared" si="5"/>
        <v>375.609756097561</v>
      </c>
      <c r="U46">
        <v>2380</v>
      </c>
    </row>
    <row r="47" spans="2:2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37">
        <v>2</v>
      </c>
      <c r="J47" s="538">
        <v>15</v>
      </c>
      <c r="K47" s="538"/>
      <c r="L47" s="537">
        <v>1</v>
      </c>
      <c r="M47" s="537">
        <v>1</v>
      </c>
      <c r="N47" s="539">
        <v>2</v>
      </c>
      <c r="O47" s="539">
        <v>2</v>
      </c>
      <c r="P47" s="539">
        <v>0.32</v>
      </c>
      <c r="Q47" s="557">
        <f t="shared" si="3"/>
        <v>17</v>
      </c>
      <c r="R47" s="538"/>
      <c r="S47" s="558">
        <f t="shared" si="4"/>
        <v>17</v>
      </c>
      <c r="T47" s="559">
        <f t="shared" si="5"/>
        <v>371.875</v>
      </c>
      <c r="U47">
        <v>2380</v>
      </c>
    </row>
    <row r="48" spans="2:21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0">
        <v>3</v>
      </c>
      <c r="J48" s="541">
        <v>3</v>
      </c>
      <c r="K48" s="541"/>
      <c r="L48" s="540">
        <v>1</v>
      </c>
      <c r="M48" s="540">
        <v>3</v>
      </c>
      <c r="N48" s="542">
        <v>4</v>
      </c>
      <c r="O48" s="542">
        <v>5</v>
      </c>
      <c r="P48" s="542">
        <v>0.58</v>
      </c>
      <c r="Q48" s="560">
        <f t="shared" si="3"/>
        <v>6</v>
      </c>
      <c r="R48" s="541">
        <v>10</v>
      </c>
      <c r="S48" s="561">
        <f t="shared" si="4"/>
        <v>16</v>
      </c>
      <c r="T48" s="562">
        <f t="shared" si="5"/>
        <v>193.103448275862</v>
      </c>
      <c r="U48">
        <v>2380</v>
      </c>
    </row>
    <row r="49" spans="2:2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0">
        <v>2</v>
      </c>
      <c r="J49" s="541">
        <v>5</v>
      </c>
      <c r="K49" s="541"/>
      <c r="L49" s="540">
        <v>1</v>
      </c>
      <c r="M49" s="540">
        <v>2</v>
      </c>
      <c r="N49" s="542">
        <v>3</v>
      </c>
      <c r="O49" s="542">
        <v>3</v>
      </c>
      <c r="P49" s="542">
        <v>0.44</v>
      </c>
      <c r="Q49" s="560">
        <f t="shared" si="3"/>
        <v>7</v>
      </c>
      <c r="R49" s="541">
        <v>5</v>
      </c>
      <c r="S49" s="561">
        <f t="shared" si="4"/>
        <v>12</v>
      </c>
      <c r="T49" s="562">
        <f t="shared" si="5"/>
        <v>190.909090909091</v>
      </c>
      <c r="U49">
        <v>2380</v>
      </c>
    </row>
    <row r="50" spans="2:2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4">
        <v>3</v>
      </c>
      <c r="J50" s="545">
        <v>3</v>
      </c>
      <c r="K50" s="545"/>
      <c r="L50" s="544"/>
      <c r="M50" s="544">
        <v>2</v>
      </c>
      <c r="N50" s="546">
        <v>2</v>
      </c>
      <c r="O50" s="546">
        <v>2</v>
      </c>
      <c r="P50" s="546">
        <v>0.24</v>
      </c>
      <c r="Q50" s="572">
        <f t="shared" si="3"/>
        <v>6</v>
      </c>
      <c r="R50" s="545"/>
      <c r="S50" s="573">
        <f t="shared" si="4"/>
        <v>6</v>
      </c>
      <c r="T50" s="574">
        <f t="shared" si="5"/>
        <v>175</v>
      </c>
      <c r="U50">
        <v>2380</v>
      </c>
    </row>
    <row r="51" spans="2:2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37">
        <v>3</v>
      </c>
      <c r="J51" s="538">
        <v>8</v>
      </c>
      <c r="K51" s="538"/>
      <c r="L51" s="537"/>
      <c r="M51" s="537"/>
      <c r="N51" s="539"/>
      <c r="O51" s="539">
        <v>1</v>
      </c>
      <c r="P51" s="539">
        <v>0.02</v>
      </c>
      <c r="Q51" s="557">
        <f t="shared" si="3"/>
        <v>11</v>
      </c>
      <c r="R51" s="538"/>
      <c r="S51" s="558">
        <f t="shared" si="4"/>
        <v>11</v>
      </c>
      <c r="T51" s="559">
        <f t="shared" si="5"/>
        <v>3850</v>
      </c>
      <c r="U51">
        <v>2380</v>
      </c>
    </row>
    <row r="52" spans="2:2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37">
        <v>2</v>
      </c>
      <c r="J52" s="538">
        <v>3</v>
      </c>
      <c r="K52" s="538"/>
      <c r="L52" s="537">
        <v>1</v>
      </c>
      <c r="M52" s="537">
        <v>2</v>
      </c>
      <c r="N52" s="539">
        <v>2</v>
      </c>
      <c r="O52" s="539">
        <v>5</v>
      </c>
      <c r="P52" s="539">
        <v>0.44</v>
      </c>
      <c r="Q52" s="557">
        <f t="shared" si="3"/>
        <v>5</v>
      </c>
      <c r="R52" s="538">
        <v>5</v>
      </c>
      <c r="S52" s="558">
        <f t="shared" ref="S52:S57" si="6">Q52+R52</f>
        <v>10</v>
      </c>
      <c r="T52" s="559">
        <f t="shared" ref="T52:T57" si="7">IF(P52&lt;&gt;0,S52/P52*7,"-")</f>
        <v>159.090909090909</v>
      </c>
      <c r="U52">
        <v>2380</v>
      </c>
    </row>
    <row r="53" spans="2:2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37">
        <v>2</v>
      </c>
      <c r="J53" s="538">
        <v>12</v>
      </c>
      <c r="K53" s="538"/>
      <c r="L53" s="537"/>
      <c r="M53" s="537"/>
      <c r="N53" s="539"/>
      <c r="O53" s="539">
        <v>2</v>
      </c>
      <c r="P53" s="539">
        <v>0.03</v>
      </c>
      <c r="Q53" s="557">
        <f t="shared" si="3"/>
        <v>14</v>
      </c>
      <c r="R53" s="538"/>
      <c r="S53" s="558">
        <f t="shared" si="6"/>
        <v>14</v>
      </c>
      <c r="T53" s="559">
        <f t="shared" si="7"/>
        <v>3266.66666666667</v>
      </c>
      <c r="U53">
        <v>2380</v>
      </c>
    </row>
    <row r="54" spans="2:2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37">
        <v>2</v>
      </c>
      <c r="J54" s="538">
        <v>24</v>
      </c>
      <c r="K54" s="538"/>
      <c r="L54" s="537"/>
      <c r="M54" s="537">
        <v>1</v>
      </c>
      <c r="N54" s="539">
        <v>2</v>
      </c>
      <c r="O54" s="539">
        <v>2</v>
      </c>
      <c r="P54" s="539">
        <v>0.17</v>
      </c>
      <c r="Q54" s="557">
        <f t="shared" si="3"/>
        <v>26</v>
      </c>
      <c r="R54" s="538"/>
      <c r="S54" s="558">
        <f t="shared" si="6"/>
        <v>26</v>
      </c>
      <c r="T54" s="559">
        <f t="shared" si="7"/>
        <v>1070.58823529412</v>
      </c>
      <c r="U54">
        <v>2380</v>
      </c>
    </row>
    <row r="55" spans="2:2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37">
        <v>3</v>
      </c>
      <c r="J55" s="538">
        <v>10</v>
      </c>
      <c r="K55" s="538"/>
      <c r="L55" s="537"/>
      <c r="M55" s="537"/>
      <c r="N55" s="539">
        <v>3</v>
      </c>
      <c r="O55" s="539">
        <v>3</v>
      </c>
      <c r="P55" s="539">
        <v>0.15</v>
      </c>
      <c r="Q55" s="557">
        <f t="shared" si="3"/>
        <v>13</v>
      </c>
      <c r="R55" s="538"/>
      <c r="S55" s="558">
        <f t="shared" si="6"/>
        <v>13</v>
      </c>
      <c r="T55" s="559">
        <f t="shared" si="7"/>
        <v>606.666666666667</v>
      </c>
      <c r="U55">
        <v>2380</v>
      </c>
    </row>
    <row r="56" spans="2:21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0">
        <v>2</v>
      </c>
      <c r="J56" s="541">
        <v>14</v>
      </c>
      <c r="K56" s="541"/>
      <c r="L56" s="540">
        <v>1</v>
      </c>
      <c r="M56" s="540">
        <v>1</v>
      </c>
      <c r="N56" s="542">
        <v>1</v>
      </c>
      <c r="O56" s="542">
        <v>1</v>
      </c>
      <c r="P56" s="542">
        <v>0.27</v>
      </c>
      <c r="Q56" s="560">
        <f t="shared" si="3"/>
        <v>16</v>
      </c>
      <c r="R56" s="541"/>
      <c r="S56" s="561">
        <f t="shared" si="6"/>
        <v>16</v>
      </c>
      <c r="T56" s="562">
        <f t="shared" si="7"/>
        <v>414.814814814815</v>
      </c>
      <c r="U56">
        <v>2380</v>
      </c>
    </row>
    <row r="57" spans="2:2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0">
        <v>2</v>
      </c>
      <c r="J57" s="541">
        <v>4</v>
      </c>
      <c r="K57" s="541"/>
      <c r="L57" s="540">
        <v>1</v>
      </c>
      <c r="M57" s="540">
        <v>1</v>
      </c>
      <c r="N57" s="542">
        <v>1</v>
      </c>
      <c r="O57" s="542">
        <v>2</v>
      </c>
      <c r="P57" s="542">
        <v>0.29</v>
      </c>
      <c r="Q57" s="560">
        <f t="shared" si="3"/>
        <v>6</v>
      </c>
      <c r="R57" s="541">
        <v>5</v>
      </c>
      <c r="S57" s="561">
        <f t="shared" si="6"/>
        <v>11</v>
      </c>
      <c r="T57" s="562">
        <f t="shared" si="7"/>
        <v>265.51724137931</v>
      </c>
      <c r="U57">
        <v>2380</v>
      </c>
    </row>
    <row r="58" spans="2:2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8</v>
      </c>
      <c r="R58" s="545"/>
      <c r="S58" s="573">
        <f t="shared" ref="S58:S67" si="8">Q58+R58</f>
        <v>8</v>
      </c>
      <c r="T58" s="574" t="str">
        <f t="shared" ref="T58:T67" si="9">IF(P58&lt;&gt;0,S58/P58*7,"-")</f>
        <v>-</v>
      </c>
      <c r="U58">
        <v>2380</v>
      </c>
    </row>
    <row r="59" spans="2:2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22</v>
      </c>
      <c r="R59" s="538"/>
      <c r="S59" s="558">
        <f t="shared" si="8"/>
        <v>22</v>
      </c>
      <c r="T59" s="559" t="str">
        <f t="shared" si="9"/>
        <v>-</v>
      </c>
      <c r="U59">
        <v>2380</v>
      </c>
    </row>
    <row r="60" spans="2:2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37">
        <v>2</v>
      </c>
      <c r="J60" s="538">
        <v>5</v>
      </c>
      <c r="K60" s="538"/>
      <c r="L60" s="537"/>
      <c r="M60" s="537"/>
      <c r="N60" s="539">
        <v>1</v>
      </c>
      <c r="O60" s="539">
        <v>1</v>
      </c>
      <c r="P60" s="539">
        <v>0.05</v>
      </c>
      <c r="Q60" s="557">
        <f t="shared" si="3"/>
        <v>7</v>
      </c>
      <c r="R60" s="538"/>
      <c r="S60" s="558">
        <f t="shared" si="8"/>
        <v>7</v>
      </c>
      <c r="T60" s="559">
        <f t="shared" si="9"/>
        <v>980</v>
      </c>
      <c r="U60">
        <v>2380</v>
      </c>
    </row>
    <row r="61" spans="2:2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10</v>
      </c>
      <c r="R61" s="538"/>
      <c r="S61" s="558">
        <f t="shared" si="8"/>
        <v>10</v>
      </c>
      <c r="T61" s="559">
        <f t="shared" si="9"/>
        <v>1400</v>
      </c>
      <c r="U61">
        <v>2380</v>
      </c>
    </row>
    <row r="62" spans="2:2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37">
        <v>2</v>
      </c>
      <c r="J62" s="538">
        <v>14</v>
      </c>
      <c r="K62" s="538"/>
      <c r="L62" s="537"/>
      <c r="M62" s="537"/>
      <c r="N62" s="539"/>
      <c r="O62" s="539">
        <v>1</v>
      </c>
      <c r="P62" s="539">
        <v>0.02</v>
      </c>
      <c r="Q62" s="557">
        <f t="shared" si="3"/>
        <v>16</v>
      </c>
      <c r="R62" s="538"/>
      <c r="S62" s="558">
        <f t="shared" si="8"/>
        <v>16</v>
      </c>
      <c r="T62" s="559">
        <f t="shared" si="9"/>
        <v>5600</v>
      </c>
      <c r="U62">
        <v>2380</v>
      </c>
    </row>
    <row r="63" spans="2:2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37">
        <v>2</v>
      </c>
      <c r="J63" s="538">
        <v>6</v>
      </c>
      <c r="K63" s="538"/>
      <c r="L63" s="537"/>
      <c r="M63" s="537"/>
      <c r="N63" s="539"/>
      <c r="O63" s="539">
        <v>1</v>
      </c>
      <c r="P63" s="539">
        <v>0.02</v>
      </c>
      <c r="Q63" s="557">
        <f t="shared" si="3"/>
        <v>8</v>
      </c>
      <c r="R63" s="538"/>
      <c r="S63" s="558">
        <f t="shared" si="8"/>
        <v>8</v>
      </c>
      <c r="T63" s="559">
        <f t="shared" si="9"/>
        <v>2800</v>
      </c>
      <c r="U63">
        <v>2380</v>
      </c>
    </row>
    <row r="64" spans="2:21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0">
        <v>2</v>
      </c>
      <c r="J64" s="541">
        <v>10</v>
      </c>
      <c r="K64" s="541"/>
      <c r="L64" s="540">
        <v>2</v>
      </c>
      <c r="M64" s="540">
        <v>2</v>
      </c>
      <c r="N64" s="542">
        <v>2</v>
      </c>
      <c r="O64" s="542">
        <v>2</v>
      </c>
      <c r="P64" s="542">
        <v>0.54</v>
      </c>
      <c r="Q64" s="560">
        <f t="shared" si="3"/>
        <v>12</v>
      </c>
      <c r="R64" s="541"/>
      <c r="S64" s="561">
        <f t="shared" si="8"/>
        <v>12</v>
      </c>
      <c r="T64" s="562">
        <f t="shared" si="9"/>
        <v>155.555555555556</v>
      </c>
      <c r="U64">
        <v>2380</v>
      </c>
    </row>
    <row r="65" spans="2:2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0"/>
      <c r="J65" s="541"/>
      <c r="K65" s="541"/>
      <c r="L65" s="540"/>
      <c r="M65" s="540"/>
      <c r="N65" s="542"/>
      <c r="O65" s="542">
        <v>1</v>
      </c>
      <c r="P65" s="542">
        <v>0.02</v>
      </c>
      <c r="Q65" s="560">
        <f t="shared" si="3"/>
        <v>0</v>
      </c>
      <c r="R65" s="541">
        <v>10</v>
      </c>
      <c r="S65" s="561">
        <f t="shared" si="8"/>
        <v>10</v>
      </c>
      <c r="T65" s="562">
        <f t="shared" si="9"/>
        <v>3500</v>
      </c>
      <c r="U65">
        <v>2380</v>
      </c>
    </row>
    <row r="66" spans="2:2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4">
        <v>4</v>
      </c>
      <c r="J66" s="545">
        <v>5</v>
      </c>
      <c r="K66" s="545"/>
      <c r="L66" s="544"/>
      <c r="M66" s="544"/>
      <c r="N66" s="546"/>
      <c r="O66" s="546"/>
      <c r="P66" s="546"/>
      <c r="Q66" s="572">
        <f t="shared" si="3"/>
        <v>9</v>
      </c>
      <c r="R66" s="545"/>
      <c r="S66" s="573">
        <f t="shared" si="8"/>
        <v>9</v>
      </c>
      <c r="T66" s="574" t="str">
        <f t="shared" si="9"/>
        <v>-</v>
      </c>
      <c r="U66">
        <v>2380</v>
      </c>
    </row>
    <row r="67" spans="2:2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37">
        <v>2</v>
      </c>
      <c r="J67" s="538">
        <v>5</v>
      </c>
      <c r="K67" s="538"/>
      <c r="L67" s="537"/>
      <c r="M67" s="537">
        <v>1</v>
      </c>
      <c r="N67" s="539">
        <v>1</v>
      </c>
      <c r="O67" s="539">
        <v>1</v>
      </c>
      <c r="P67" s="539">
        <v>0.12</v>
      </c>
      <c r="Q67" s="557">
        <f t="shared" ref="Q67:Q80" si="10">IF($A$1="补货",I67+J67+K67,I67)</f>
        <v>7</v>
      </c>
      <c r="R67" s="538"/>
      <c r="S67" s="558">
        <f t="shared" si="8"/>
        <v>7</v>
      </c>
      <c r="T67" s="559">
        <f t="shared" si="9"/>
        <v>408.333333333333</v>
      </c>
      <c r="U67">
        <v>2380</v>
      </c>
    </row>
    <row r="68" spans="2:2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8</v>
      </c>
      <c r="R68" s="538"/>
      <c r="S68" s="558">
        <f t="shared" ref="S68:S80" si="11">Q68+R68</f>
        <v>8</v>
      </c>
      <c r="T68" s="559" t="str">
        <f t="shared" ref="T68:T80" si="12">IF(P68&lt;&gt;0,S68/P68*7,"-")</f>
        <v>-</v>
      </c>
      <c r="U68">
        <v>2380</v>
      </c>
    </row>
    <row r="69" spans="2:2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37">
        <v>2</v>
      </c>
      <c r="J69" s="538">
        <v>5</v>
      </c>
      <c r="K69" s="538"/>
      <c r="L69" s="537">
        <v>2</v>
      </c>
      <c r="M69" s="537">
        <v>2</v>
      </c>
      <c r="N69" s="539">
        <v>2</v>
      </c>
      <c r="O69" s="539">
        <v>2</v>
      </c>
      <c r="P69" s="539">
        <v>0.54</v>
      </c>
      <c r="Q69" s="557">
        <f t="shared" si="10"/>
        <v>7</v>
      </c>
      <c r="R69" s="538">
        <v>5</v>
      </c>
      <c r="S69" s="558">
        <f t="shared" si="11"/>
        <v>12</v>
      </c>
      <c r="T69" s="559">
        <f t="shared" si="12"/>
        <v>155.555555555556</v>
      </c>
      <c r="U69">
        <v>2380</v>
      </c>
    </row>
    <row r="70" spans="2:2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37">
        <v>4</v>
      </c>
      <c r="J70" s="538">
        <v>7</v>
      </c>
      <c r="K70" s="538"/>
      <c r="L70" s="537"/>
      <c r="M70" s="537"/>
      <c r="N70" s="539">
        <v>1</v>
      </c>
      <c r="O70" s="539">
        <v>2</v>
      </c>
      <c r="P70" s="539">
        <v>0.07</v>
      </c>
      <c r="Q70" s="557">
        <f t="shared" si="10"/>
        <v>11</v>
      </c>
      <c r="R70" s="538"/>
      <c r="S70" s="558">
        <f t="shared" si="11"/>
        <v>11</v>
      </c>
      <c r="T70" s="559">
        <f t="shared" si="12"/>
        <v>1100</v>
      </c>
      <c r="U70">
        <v>2380</v>
      </c>
    </row>
    <row r="71" spans="2:2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37">
        <v>3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15</v>
      </c>
      <c r="R71" s="538"/>
      <c r="S71" s="558">
        <f t="shared" si="11"/>
        <v>15</v>
      </c>
      <c r="T71" s="559" t="str">
        <f t="shared" si="12"/>
        <v>-</v>
      </c>
      <c r="U71">
        <v>2380</v>
      </c>
    </row>
    <row r="72" spans="2:21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37">
        <v>3</v>
      </c>
      <c r="J72" s="538">
        <v>5</v>
      </c>
      <c r="K72" s="538"/>
      <c r="L72" s="537"/>
      <c r="M72" s="537"/>
      <c r="N72" s="539"/>
      <c r="O72" s="539">
        <v>1</v>
      </c>
      <c r="P72" s="539">
        <v>0.02</v>
      </c>
      <c r="Q72" s="557">
        <f t="shared" si="10"/>
        <v>8</v>
      </c>
      <c r="R72" s="538"/>
      <c r="S72" s="558">
        <f t="shared" si="11"/>
        <v>8</v>
      </c>
      <c r="T72" s="559">
        <f t="shared" si="12"/>
        <v>2800</v>
      </c>
      <c r="U72">
        <v>2380</v>
      </c>
    </row>
    <row r="73" ht="26.25" spans="2:21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48">
        <v>2</v>
      </c>
      <c r="J73" s="549"/>
      <c r="K73" s="549"/>
      <c r="L73" s="548"/>
      <c r="M73" s="548"/>
      <c r="N73" s="550"/>
      <c r="O73" s="550">
        <v>1</v>
      </c>
      <c r="P73" s="550">
        <v>0.02</v>
      </c>
      <c r="Q73" s="569">
        <f t="shared" si="10"/>
        <v>2</v>
      </c>
      <c r="R73" s="549"/>
      <c r="S73" s="570">
        <f t="shared" si="11"/>
        <v>2</v>
      </c>
      <c r="T73" s="571">
        <f t="shared" si="12"/>
        <v>700</v>
      </c>
      <c r="U73">
        <v>2380</v>
      </c>
    </row>
    <row r="74" spans="2:2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4">
        <v>2</v>
      </c>
      <c r="J74" s="535">
        <v>10</v>
      </c>
      <c r="K74" s="535"/>
      <c r="L74" s="534"/>
      <c r="M74" s="534"/>
      <c r="N74" s="536">
        <v>2</v>
      </c>
      <c r="O74" s="536">
        <v>2</v>
      </c>
      <c r="P74" s="536">
        <v>0.1</v>
      </c>
      <c r="Q74" s="555">
        <f t="shared" si="10"/>
        <v>12</v>
      </c>
      <c r="R74" s="535"/>
      <c r="S74" s="555">
        <f t="shared" si="11"/>
        <v>12</v>
      </c>
      <c r="T74" s="556">
        <f t="shared" si="12"/>
        <v>840</v>
      </c>
      <c r="U74">
        <v>2380</v>
      </c>
    </row>
    <row r="75" spans="2:2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5</v>
      </c>
      <c r="R75" s="538"/>
      <c r="S75" s="558">
        <f t="shared" si="11"/>
        <v>5</v>
      </c>
      <c r="T75" s="559" t="str">
        <f t="shared" si="12"/>
        <v>-</v>
      </c>
      <c r="U75">
        <v>2380</v>
      </c>
    </row>
    <row r="76" spans="2:2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37">
        <v>2</v>
      </c>
      <c r="J76" s="538">
        <v>11</v>
      </c>
      <c r="K76" s="538"/>
      <c r="L76" s="537"/>
      <c r="M76" s="537"/>
      <c r="N76" s="539">
        <v>1</v>
      </c>
      <c r="O76" s="539">
        <v>2</v>
      </c>
      <c r="P76" s="539">
        <v>0.07</v>
      </c>
      <c r="Q76" s="557">
        <f t="shared" si="10"/>
        <v>13</v>
      </c>
      <c r="R76" s="538"/>
      <c r="S76" s="558">
        <f t="shared" si="11"/>
        <v>13</v>
      </c>
      <c r="T76" s="559">
        <f t="shared" si="12"/>
        <v>1300</v>
      </c>
      <c r="U76">
        <v>2380</v>
      </c>
    </row>
    <row r="77" spans="2:2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37">
        <v>4</v>
      </c>
      <c r="J77" s="538">
        <v>7</v>
      </c>
      <c r="K77" s="538"/>
      <c r="L77" s="537"/>
      <c r="M77" s="537">
        <v>1</v>
      </c>
      <c r="N77" s="539">
        <v>2</v>
      </c>
      <c r="O77" s="539">
        <v>3</v>
      </c>
      <c r="P77" s="539">
        <v>0.19</v>
      </c>
      <c r="Q77" s="557">
        <f t="shared" si="10"/>
        <v>11</v>
      </c>
      <c r="R77" s="538"/>
      <c r="S77" s="558">
        <f t="shared" si="11"/>
        <v>11</v>
      </c>
      <c r="T77" s="559">
        <f t="shared" si="12"/>
        <v>405.263157894737</v>
      </c>
      <c r="U77">
        <v>2380</v>
      </c>
    </row>
    <row r="78" spans="2:2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37">
        <v>2</v>
      </c>
      <c r="J78" s="538">
        <v>9</v>
      </c>
      <c r="K78" s="538"/>
      <c r="L78" s="537"/>
      <c r="M78" s="537"/>
      <c r="N78" s="539">
        <v>1</v>
      </c>
      <c r="O78" s="539">
        <v>2</v>
      </c>
      <c r="P78" s="539">
        <v>0.07</v>
      </c>
      <c r="Q78" s="557">
        <f t="shared" si="10"/>
        <v>11</v>
      </c>
      <c r="R78" s="538"/>
      <c r="S78" s="558">
        <f t="shared" si="11"/>
        <v>11</v>
      </c>
      <c r="T78" s="559">
        <f t="shared" si="12"/>
        <v>1100</v>
      </c>
      <c r="U78">
        <v>2380</v>
      </c>
    </row>
    <row r="79" spans="2:2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37">
        <v>3</v>
      </c>
      <c r="J79" s="538">
        <v>13</v>
      </c>
      <c r="K79" s="538"/>
      <c r="L79" s="537"/>
      <c r="M79" s="537">
        <v>1</v>
      </c>
      <c r="N79" s="539">
        <v>1</v>
      </c>
      <c r="O79" s="539">
        <v>2</v>
      </c>
      <c r="P79" s="539">
        <v>0.14</v>
      </c>
      <c r="Q79" s="557">
        <f t="shared" si="10"/>
        <v>16</v>
      </c>
      <c r="R79" s="538"/>
      <c r="S79" s="558">
        <f t="shared" si="11"/>
        <v>16</v>
      </c>
      <c r="T79" s="559">
        <f t="shared" si="12"/>
        <v>800</v>
      </c>
      <c r="U79">
        <v>2380</v>
      </c>
    </row>
    <row r="80" ht="26.25" spans="2:21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48">
        <v>3</v>
      </c>
      <c r="J80" s="549">
        <v>10</v>
      </c>
      <c r="K80" s="549"/>
      <c r="L80" s="548"/>
      <c r="M80" s="548"/>
      <c r="N80" s="550">
        <v>1</v>
      </c>
      <c r="O80" s="550">
        <v>2</v>
      </c>
      <c r="P80" s="550">
        <v>0.07</v>
      </c>
      <c r="Q80" s="569">
        <f t="shared" si="10"/>
        <v>13</v>
      </c>
      <c r="R80" s="549"/>
      <c r="S80" s="570">
        <f t="shared" si="11"/>
        <v>13</v>
      </c>
      <c r="T80" s="571">
        <f t="shared" si="12"/>
        <v>1300</v>
      </c>
      <c r="U80">
        <v>2380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5</v>
      </c>
      <c r="J5" s="508">
        <v>36</v>
      </c>
      <c r="K5" s="509">
        <f t="shared" ref="K5:K11" si="0">I5*J5</f>
        <v>180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15</v>
      </c>
      <c r="J22" s="511">
        <v>38</v>
      </c>
      <c r="K22" s="512">
        <f t="shared" si="2"/>
        <v>570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5</v>
      </c>
      <c r="J24" s="511">
        <v>38</v>
      </c>
      <c r="K24" s="512">
        <f t="shared" si="2"/>
        <v>190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10</v>
      </c>
      <c r="J25" s="511">
        <v>38</v>
      </c>
      <c r="K25" s="512">
        <f t="shared" si="2"/>
        <v>380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10</v>
      </c>
      <c r="J31" s="511">
        <v>38</v>
      </c>
      <c r="K31" s="512">
        <f t="shared" si="2"/>
        <v>380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10</v>
      </c>
      <c r="J32" s="511">
        <v>38</v>
      </c>
      <c r="K32" s="512">
        <f t="shared" si="2"/>
        <v>380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10</v>
      </c>
      <c r="J33" s="511">
        <v>38</v>
      </c>
      <c r="K33" s="512">
        <f t="shared" si="2"/>
        <v>380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10</v>
      </c>
      <c r="J48" s="511">
        <v>36</v>
      </c>
      <c r="K48" s="512">
        <f t="shared" ref="K48:K80" si="3">I48*J48</f>
        <v>360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5</v>
      </c>
      <c r="J49" s="511">
        <v>36</v>
      </c>
      <c r="K49" s="512">
        <f t="shared" si="3"/>
        <v>180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5</v>
      </c>
      <c r="J52" s="511">
        <v>36</v>
      </c>
      <c r="K52" s="512">
        <f t="shared" si="3"/>
        <v>180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5</v>
      </c>
      <c r="J57" s="511">
        <v>36</v>
      </c>
      <c r="K57" s="512">
        <f t="shared" si="3"/>
        <v>180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10</v>
      </c>
      <c r="J65" s="511">
        <v>36</v>
      </c>
      <c r="K65" s="512">
        <f t="shared" si="3"/>
        <v>360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5</v>
      </c>
      <c r="J69" s="511">
        <v>36</v>
      </c>
      <c r="K69" s="512">
        <f t="shared" si="3"/>
        <v>180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105</v>
      </c>
      <c r="J81" s="524"/>
      <c r="K81" s="524">
        <f>SUM(K3:K80)</f>
        <v>3900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>
        <v>1280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53</v>
      </c>
      <c r="U4" s="82"/>
      <c r="V4" s="427">
        <f t="shared" ref="V4:V21" si="1">T4+U4</f>
        <v>53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>
        <v>1280</v>
      </c>
      <c r="L5" s="412">
        <v>8</v>
      </c>
      <c r="M5" s="62">
        <v>25</v>
      </c>
      <c r="N5" s="62"/>
      <c r="O5" s="413"/>
      <c r="P5" s="413"/>
      <c r="Q5" s="413"/>
      <c r="R5" s="413"/>
      <c r="S5" s="413"/>
      <c r="T5" s="427">
        <f t="shared" si="0"/>
        <v>33</v>
      </c>
      <c r="U5" s="82"/>
      <c r="V5" s="427">
        <f t="shared" si="1"/>
        <v>33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>
        <v>1280</v>
      </c>
      <c r="L6" s="412">
        <v>8</v>
      </c>
      <c r="M6" s="62">
        <v>15</v>
      </c>
      <c r="N6" s="62"/>
      <c r="O6" s="413">
        <v>1</v>
      </c>
      <c r="P6" s="413">
        <v>1</v>
      </c>
      <c r="Q6" s="413">
        <v>1</v>
      </c>
      <c r="R6" s="413">
        <v>1</v>
      </c>
      <c r="S6" s="413">
        <v>0.27</v>
      </c>
      <c r="T6" s="427">
        <f t="shared" si="0"/>
        <v>23</v>
      </c>
      <c r="U6" s="82"/>
      <c r="V6" s="427">
        <f t="shared" si="1"/>
        <v>23</v>
      </c>
      <c r="W6" s="428">
        <f t="shared" si="2"/>
        <v>596.296296296296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>
        <v>1280</v>
      </c>
      <c r="L7" s="414">
        <v>4</v>
      </c>
      <c r="M7" s="65">
        <v>22</v>
      </c>
      <c r="N7" s="65"/>
      <c r="O7" s="415">
        <v>1</v>
      </c>
      <c r="P7" s="415">
        <v>2</v>
      </c>
      <c r="Q7" s="415">
        <v>4</v>
      </c>
      <c r="R7" s="415">
        <v>7</v>
      </c>
      <c r="S7" s="415">
        <v>0.54</v>
      </c>
      <c r="T7" s="429">
        <f t="shared" si="0"/>
        <v>26</v>
      </c>
      <c r="U7" s="84"/>
      <c r="V7" s="430">
        <f t="shared" si="1"/>
        <v>26</v>
      </c>
      <c r="W7" s="431">
        <f t="shared" si="2"/>
        <v>337.037037037037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>
        <v>1280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9</v>
      </c>
      <c r="U8" s="68"/>
      <c r="V8" s="433">
        <f t="shared" si="1"/>
        <v>9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>
        <v>1280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10</v>
      </c>
      <c r="U9" s="82"/>
      <c r="V9" s="427">
        <f t="shared" si="1"/>
        <v>10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>
        <v>1280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16</v>
      </c>
      <c r="U10" s="82"/>
      <c r="V10" s="427">
        <f t="shared" si="1"/>
        <v>16</v>
      </c>
      <c r="W10" s="428">
        <f t="shared" si="2"/>
        <v>933.333333333333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>
        <v>1280</v>
      </c>
      <c r="L11" s="414">
        <v>6</v>
      </c>
      <c r="M11" s="65">
        <v>5</v>
      </c>
      <c r="N11" s="65"/>
      <c r="O11" s="415">
        <v>1</v>
      </c>
      <c r="P11" s="415">
        <v>1</v>
      </c>
      <c r="Q11" s="415">
        <v>1</v>
      </c>
      <c r="R11" s="415">
        <v>1</v>
      </c>
      <c r="S11" s="415">
        <v>0.62</v>
      </c>
      <c r="T11" s="429">
        <f t="shared" si="0"/>
        <v>11</v>
      </c>
      <c r="U11" s="84"/>
      <c r="V11" s="430">
        <f t="shared" si="1"/>
        <v>11</v>
      </c>
      <c r="W11" s="431">
        <f t="shared" si="2"/>
        <v>124.193548387097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>
        <v>1280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39</v>
      </c>
      <c r="U12" s="68"/>
      <c r="V12" s="433">
        <f t="shared" si="1"/>
        <v>39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>
        <v>1280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25</v>
      </c>
      <c r="U13" s="82"/>
      <c r="V13" s="427">
        <f t="shared" si="1"/>
        <v>25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>
        <v>1280</v>
      </c>
      <c r="L14" s="412">
        <v>3</v>
      </c>
      <c r="M14" s="62">
        <v>23</v>
      </c>
      <c r="N14" s="62"/>
      <c r="O14" s="413"/>
      <c r="P14" s="413"/>
      <c r="Q14" s="413">
        <v>1</v>
      </c>
      <c r="R14" s="413">
        <v>1</v>
      </c>
      <c r="S14" s="413">
        <v>0.05</v>
      </c>
      <c r="T14" s="427">
        <f t="shared" si="0"/>
        <v>26</v>
      </c>
      <c r="U14" s="82"/>
      <c r="V14" s="427">
        <f t="shared" si="1"/>
        <v>26</v>
      </c>
      <c r="W14" s="428">
        <f t="shared" si="2"/>
        <v>3640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>
        <v>1280</v>
      </c>
      <c r="L15" s="414">
        <v>2</v>
      </c>
      <c r="M15" s="65">
        <v>36</v>
      </c>
      <c r="N15" s="65"/>
      <c r="O15" s="415">
        <v>2</v>
      </c>
      <c r="P15" s="415">
        <v>8</v>
      </c>
      <c r="Q15" s="415">
        <v>8</v>
      </c>
      <c r="R15" s="415">
        <v>10</v>
      </c>
      <c r="S15" s="415">
        <v>1.3</v>
      </c>
      <c r="T15" s="429">
        <f t="shared" si="0"/>
        <v>38</v>
      </c>
      <c r="U15" s="84">
        <v>5</v>
      </c>
      <c r="V15" s="430">
        <f t="shared" si="1"/>
        <v>43</v>
      </c>
      <c r="W15" s="431">
        <f t="shared" si="2"/>
        <v>231.538461538462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>
        <v>1280</v>
      </c>
      <c r="L16" s="416">
        <v>12</v>
      </c>
      <c r="M16" s="67">
        <v>40</v>
      </c>
      <c r="N16" s="67"/>
      <c r="O16" s="417">
        <v>5</v>
      </c>
      <c r="P16" s="417">
        <v>22</v>
      </c>
      <c r="Q16" s="417">
        <v>33</v>
      </c>
      <c r="R16" s="417">
        <v>53</v>
      </c>
      <c r="S16" s="417">
        <v>4.62</v>
      </c>
      <c r="T16" s="432">
        <f t="shared" si="0"/>
        <v>52</v>
      </c>
      <c r="U16" s="68">
        <v>5</v>
      </c>
      <c r="V16" s="433">
        <f t="shared" si="1"/>
        <v>57</v>
      </c>
      <c r="W16" s="434">
        <f t="shared" si="2"/>
        <v>86.3636363636364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>
        <v>1280</v>
      </c>
      <c r="L17" s="412">
        <v>13</v>
      </c>
      <c r="M17" s="62">
        <v>62</v>
      </c>
      <c r="N17" s="62"/>
      <c r="O17" s="413">
        <v>6</v>
      </c>
      <c r="P17" s="413">
        <v>26</v>
      </c>
      <c r="Q17" s="413">
        <v>47</v>
      </c>
      <c r="R17" s="413">
        <v>71</v>
      </c>
      <c r="S17" s="413">
        <v>6.17</v>
      </c>
      <c r="T17" s="427">
        <f t="shared" si="0"/>
        <v>75</v>
      </c>
      <c r="U17" s="82">
        <v>10</v>
      </c>
      <c r="V17" s="427">
        <f t="shared" si="1"/>
        <v>85</v>
      </c>
      <c r="W17" s="428">
        <f t="shared" si="2"/>
        <v>96.4343598055105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>
        <v>1280</v>
      </c>
      <c r="L18" s="414">
        <v>9</v>
      </c>
      <c r="M18" s="65">
        <v>55</v>
      </c>
      <c r="N18" s="65"/>
      <c r="O18" s="415">
        <v>4</v>
      </c>
      <c r="P18" s="415">
        <v>10</v>
      </c>
      <c r="Q18" s="415">
        <v>25</v>
      </c>
      <c r="R18" s="415">
        <v>36</v>
      </c>
      <c r="S18" s="415">
        <v>3.08</v>
      </c>
      <c r="T18" s="429">
        <f t="shared" si="0"/>
        <v>64</v>
      </c>
      <c r="U18" s="84"/>
      <c r="V18" s="430">
        <f t="shared" si="1"/>
        <v>64</v>
      </c>
      <c r="W18" s="431">
        <f t="shared" si="2"/>
        <v>145.454545454545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>
        <v>1480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13</v>
      </c>
      <c r="U19" s="68"/>
      <c r="V19" s="436">
        <f t="shared" si="1"/>
        <v>13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>
        <v>1480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15</v>
      </c>
      <c r="U20" s="82"/>
      <c r="V20" s="438">
        <f t="shared" si="1"/>
        <v>15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>
        <v>1480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5</v>
      </c>
      <c r="U21" s="159"/>
      <c r="V21" s="440">
        <f t="shared" si="1"/>
        <v>5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>
        <v>1480</v>
      </c>
      <c r="L22" s="414">
        <v>2</v>
      </c>
      <c r="M22" s="81">
        <v>5</v>
      </c>
      <c r="N22" s="81"/>
      <c r="O22" s="415"/>
      <c r="P22" s="415">
        <v>1</v>
      </c>
      <c r="Q22" s="415">
        <v>1</v>
      </c>
      <c r="R22" s="415">
        <v>2</v>
      </c>
      <c r="S22" s="415">
        <v>0.14</v>
      </c>
      <c r="T22" s="442">
        <f t="shared" si="0"/>
        <v>7</v>
      </c>
      <c r="U22" s="160"/>
      <c r="V22" s="443">
        <f t="shared" ref="V22:V52" si="3">T22+U22</f>
        <v>7</v>
      </c>
      <c r="W22" s="431">
        <f t="shared" ref="W22:W52" si="4">IF(S22&gt;0,V22/S22*7,"-")</f>
        <v>350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>
        <v>1480</v>
      </c>
      <c r="L23" s="416">
        <v>7</v>
      </c>
      <c r="M23" s="67">
        <v>80</v>
      </c>
      <c r="N23" s="67"/>
      <c r="O23" s="417">
        <v>1</v>
      </c>
      <c r="P23" s="417">
        <v>4</v>
      </c>
      <c r="Q23" s="417">
        <v>10</v>
      </c>
      <c r="R23" s="417">
        <v>21</v>
      </c>
      <c r="S23" s="417">
        <v>1.11</v>
      </c>
      <c r="T23" s="432">
        <f t="shared" si="0"/>
        <v>87</v>
      </c>
      <c r="U23" s="68"/>
      <c r="V23" s="433">
        <f t="shared" si="3"/>
        <v>87</v>
      </c>
      <c r="W23" s="434">
        <f t="shared" si="4"/>
        <v>548.648648648649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>
        <v>1480</v>
      </c>
      <c r="L24" s="412">
        <v>27</v>
      </c>
      <c r="M24" s="62">
        <v>180</v>
      </c>
      <c r="N24" s="62"/>
      <c r="O24" s="413">
        <v>2</v>
      </c>
      <c r="P24" s="413">
        <v>12</v>
      </c>
      <c r="Q24" s="413">
        <v>43</v>
      </c>
      <c r="R24" s="413">
        <v>80</v>
      </c>
      <c r="S24" s="413">
        <v>3.89</v>
      </c>
      <c r="T24" s="427">
        <f t="shared" si="0"/>
        <v>207</v>
      </c>
      <c r="U24" s="82"/>
      <c r="V24" s="427">
        <f t="shared" si="3"/>
        <v>207</v>
      </c>
      <c r="W24" s="428">
        <f t="shared" si="4"/>
        <v>372.493573264782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>
        <v>1480</v>
      </c>
      <c r="L25" s="414">
        <v>26</v>
      </c>
      <c r="M25" s="65">
        <v>4</v>
      </c>
      <c r="N25" s="65"/>
      <c r="O25" s="415">
        <v>6</v>
      </c>
      <c r="P25" s="415">
        <v>32</v>
      </c>
      <c r="Q25" s="415">
        <v>82</v>
      </c>
      <c r="R25" s="415">
        <v>162</v>
      </c>
      <c r="S25" s="415">
        <v>8.53</v>
      </c>
      <c r="T25" s="429">
        <f t="shared" si="0"/>
        <v>30</v>
      </c>
      <c r="U25" s="84">
        <v>4</v>
      </c>
      <c r="V25" s="430">
        <f t="shared" si="3"/>
        <v>34</v>
      </c>
      <c r="W25" s="431">
        <f t="shared" si="4"/>
        <v>27.9015240328253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>
        <v>1280</v>
      </c>
      <c r="L26" s="416">
        <v>4</v>
      </c>
      <c r="M26" s="67">
        <v>10</v>
      </c>
      <c r="N26" s="67"/>
      <c r="O26" s="420"/>
      <c r="P26" s="420"/>
      <c r="Q26" s="420"/>
      <c r="R26" s="420"/>
      <c r="S26" s="417"/>
      <c r="T26" s="68">
        <f t="shared" si="0"/>
        <v>14</v>
      </c>
      <c r="U26" s="68"/>
      <c r="V26" s="436">
        <f t="shared" si="3"/>
        <v>14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>
        <v>1280</v>
      </c>
      <c r="L27" s="412">
        <v>2</v>
      </c>
      <c r="M27" s="62">
        <v>5</v>
      </c>
      <c r="N27" s="62"/>
      <c r="O27" s="421"/>
      <c r="P27" s="421">
        <v>1</v>
      </c>
      <c r="Q27" s="421">
        <v>2</v>
      </c>
      <c r="R27" s="421">
        <v>3</v>
      </c>
      <c r="S27" s="413">
        <v>0.19</v>
      </c>
      <c r="T27" s="82">
        <f t="shared" si="0"/>
        <v>7</v>
      </c>
      <c r="U27" s="82"/>
      <c r="V27" s="438">
        <f t="shared" si="3"/>
        <v>7</v>
      </c>
      <c r="W27" s="428">
        <f t="shared" si="4"/>
        <v>257.894736842105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>
        <v>1280</v>
      </c>
      <c r="L28" s="418">
        <v>4</v>
      </c>
      <c r="M28" s="79">
        <v>15</v>
      </c>
      <c r="N28" s="79"/>
      <c r="O28" s="422"/>
      <c r="P28" s="422">
        <v>1</v>
      </c>
      <c r="Q28" s="422">
        <v>1</v>
      </c>
      <c r="R28" s="422">
        <v>2</v>
      </c>
      <c r="S28" s="419">
        <v>0.14</v>
      </c>
      <c r="T28" s="83">
        <f t="shared" si="0"/>
        <v>19</v>
      </c>
      <c r="U28" s="83"/>
      <c r="V28" s="440">
        <f t="shared" si="3"/>
        <v>19</v>
      </c>
      <c r="W28" s="441">
        <f t="shared" si="4"/>
        <v>950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>
        <v>1280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8</v>
      </c>
      <c r="U29" s="84"/>
      <c r="V29" s="443">
        <f t="shared" si="3"/>
        <v>8</v>
      </c>
      <c r="W29" s="431">
        <f t="shared" si="4"/>
        <v>2800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>
        <v>1280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9</v>
      </c>
      <c r="U30" s="87"/>
      <c r="V30" s="444">
        <f t="shared" si="3"/>
        <v>9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>
        <v>1280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9</v>
      </c>
      <c r="U31" s="82"/>
      <c r="V31" s="438">
        <f t="shared" si="3"/>
        <v>9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>
        <v>1280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21</v>
      </c>
      <c r="U32" s="82"/>
      <c r="V32" s="438">
        <f t="shared" si="3"/>
        <v>21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>
        <v>1280</v>
      </c>
      <c r="L33" s="414">
        <v>2</v>
      </c>
      <c r="M33" s="65">
        <v>17</v>
      </c>
      <c r="N33" s="65"/>
      <c r="O33" s="423"/>
      <c r="P33" s="423"/>
      <c r="Q33" s="423"/>
      <c r="R33" s="423"/>
      <c r="S33" s="415"/>
      <c r="T33" s="84">
        <f t="shared" si="0"/>
        <v>19</v>
      </c>
      <c r="U33" s="84"/>
      <c r="V33" s="443">
        <f t="shared" si="3"/>
        <v>19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>
        <v>1280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10</v>
      </c>
      <c r="U34" s="68"/>
      <c r="V34" s="436">
        <f t="shared" si="3"/>
        <v>10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>
        <v>1280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10</v>
      </c>
      <c r="U35" s="82"/>
      <c r="V35" s="438">
        <f t="shared" si="3"/>
        <v>10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>
        <v>1280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8</v>
      </c>
      <c r="U36" s="82"/>
      <c r="V36" s="438">
        <f t="shared" si="3"/>
        <v>8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>
        <v>1280</v>
      </c>
      <c r="L37" s="414">
        <v>3</v>
      </c>
      <c r="M37" s="65">
        <v>4</v>
      </c>
      <c r="N37" s="65"/>
      <c r="O37" s="423"/>
      <c r="P37" s="423"/>
      <c r="Q37" s="423"/>
      <c r="R37" s="423">
        <v>2</v>
      </c>
      <c r="S37" s="415">
        <v>0.03</v>
      </c>
      <c r="T37" s="84">
        <f t="shared" si="0"/>
        <v>7</v>
      </c>
      <c r="U37" s="84"/>
      <c r="V37" s="443">
        <f t="shared" si="3"/>
        <v>7</v>
      </c>
      <c r="W37" s="431">
        <f t="shared" si="4"/>
        <v>1633.33333333333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>
        <v>1280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10</v>
      </c>
      <c r="U38" s="68"/>
      <c r="V38" s="436">
        <f t="shared" si="3"/>
        <v>10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>
        <v>1280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14</v>
      </c>
      <c r="U39" s="82"/>
      <c r="V39" s="438">
        <f t="shared" si="3"/>
        <v>14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>
        <v>1280</v>
      </c>
      <c r="L40" s="414">
        <v>3</v>
      </c>
      <c r="M40" s="65"/>
      <c r="N40" s="65"/>
      <c r="O40" s="415">
        <v>1</v>
      </c>
      <c r="P40" s="415">
        <v>2</v>
      </c>
      <c r="Q40" s="415">
        <v>2</v>
      </c>
      <c r="R40" s="415">
        <v>2</v>
      </c>
      <c r="S40" s="415">
        <v>0.39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53.8461538461538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>
        <v>1180</v>
      </c>
      <c r="L41" s="416">
        <v>3</v>
      </c>
      <c r="M41" s="67">
        <v>6</v>
      </c>
      <c r="N41" s="67"/>
      <c r="O41" s="420">
        <v>1</v>
      </c>
      <c r="P41" s="420">
        <v>1</v>
      </c>
      <c r="Q41" s="420">
        <v>1</v>
      </c>
      <c r="R41" s="420">
        <v>1</v>
      </c>
      <c r="S41" s="417">
        <v>0.27</v>
      </c>
      <c r="T41" s="68">
        <f t="shared" si="0"/>
        <v>9</v>
      </c>
      <c r="U41" s="68"/>
      <c r="V41" s="436">
        <f t="shared" si="3"/>
        <v>9</v>
      </c>
      <c r="W41" s="434">
        <f t="shared" si="4"/>
        <v>233.333333333333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>
        <v>1180</v>
      </c>
      <c r="L42" s="412">
        <v>3</v>
      </c>
      <c r="M42" s="62">
        <v>6</v>
      </c>
      <c r="N42" s="62"/>
      <c r="O42" s="421"/>
      <c r="P42" s="421"/>
      <c r="Q42" s="421"/>
      <c r="R42" s="421">
        <v>1</v>
      </c>
      <c r="S42" s="413">
        <v>0.02</v>
      </c>
      <c r="T42" s="82">
        <f t="shared" si="0"/>
        <v>9</v>
      </c>
      <c r="U42" s="82"/>
      <c r="V42" s="438">
        <f t="shared" si="3"/>
        <v>9</v>
      </c>
      <c r="W42" s="428">
        <f t="shared" si="4"/>
        <v>3150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>
        <v>1180</v>
      </c>
      <c r="L43" s="418">
        <v>1</v>
      </c>
      <c r="M43" s="79">
        <v>6</v>
      </c>
      <c r="N43" s="79"/>
      <c r="O43" s="422">
        <v>1</v>
      </c>
      <c r="P43" s="422">
        <v>1</v>
      </c>
      <c r="Q43" s="422">
        <v>1</v>
      </c>
      <c r="R43" s="422">
        <v>1</v>
      </c>
      <c r="S43" s="419">
        <v>0.62</v>
      </c>
      <c r="T43" s="82">
        <f t="shared" si="0"/>
        <v>7</v>
      </c>
      <c r="U43" s="82"/>
      <c r="V43" s="438">
        <f t="shared" si="3"/>
        <v>7</v>
      </c>
      <c r="W43" s="428">
        <f t="shared" si="4"/>
        <v>79.0322580645161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>
        <v>1180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9</v>
      </c>
      <c r="U44" s="84"/>
      <c r="V44" s="443">
        <f t="shared" si="3"/>
        <v>9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>
        <v>1180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13</v>
      </c>
      <c r="U45" s="68"/>
      <c r="V45" s="436">
        <f t="shared" si="3"/>
        <v>13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>
        <v>1180</v>
      </c>
      <c r="L46" s="412">
        <v>2</v>
      </c>
      <c r="M46" s="62">
        <v>29</v>
      </c>
      <c r="N46" s="62"/>
      <c r="O46" s="421"/>
      <c r="P46" s="421"/>
      <c r="Q46" s="421"/>
      <c r="R46" s="421"/>
      <c r="S46" s="413"/>
      <c r="T46" s="82">
        <f t="shared" si="0"/>
        <v>31</v>
      </c>
      <c r="U46" s="82"/>
      <c r="V46" s="438">
        <f t="shared" si="3"/>
        <v>31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>
        <v>1180</v>
      </c>
      <c r="L47" s="418">
        <v>3</v>
      </c>
      <c r="M47" s="79">
        <v>2</v>
      </c>
      <c r="N47" s="79"/>
      <c r="O47" s="422">
        <v>1</v>
      </c>
      <c r="P47" s="422">
        <v>1</v>
      </c>
      <c r="Q47" s="422">
        <v>2</v>
      </c>
      <c r="R47" s="422">
        <v>2</v>
      </c>
      <c r="S47" s="419">
        <v>0.32</v>
      </c>
      <c r="T47" s="82">
        <f t="shared" si="0"/>
        <v>5</v>
      </c>
      <c r="U47" s="82"/>
      <c r="V47" s="438">
        <f t="shared" si="3"/>
        <v>5</v>
      </c>
      <c r="W47" s="428">
        <f t="shared" si="4"/>
        <v>109.375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>
        <v>1180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>
        <v>1280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8</v>
      </c>
      <c r="U49" s="68"/>
      <c r="V49" s="436">
        <f t="shared" si="3"/>
        <v>8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>
        <v>1280</v>
      </c>
      <c r="L50" s="412">
        <v>2</v>
      </c>
      <c r="M50" s="62">
        <v>18</v>
      </c>
      <c r="N50" s="62"/>
      <c r="O50" s="421"/>
      <c r="P50" s="421"/>
      <c r="Q50" s="421">
        <v>1</v>
      </c>
      <c r="R50" s="421">
        <v>3</v>
      </c>
      <c r="S50" s="413">
        <v>0.08</v>
      </c>
      <c r="T50" s="82">
        <f t="shared" si="0"/>
        <v>20</v>
      </c>
      <c r="U50" s="82"/>
      <c r="V50" s="438">
        <f t="shared" si="3"/>
        <v>20</v>
      </c>
      <c r="W50" s="428">
        <f t="shared" si="4"/>
        <v>1750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>
        <v>1280</v>
      </c>
      <c r="L51" s="418">
        <v>5</v>
      </c>
      <c r="M51" s="79">
        <v>10</v>
      </c>
      <c r="N51" s="79"/>
      <c r="O51" s="422"/>
      <c r="P51" s="422"/>
      <c r="Q51" s="422">
        <v>1</v>
      </c>
      <c r="R51" s="422">
        <v>1</v>
      </c>
      <c r="S51" s="419">
        <v>0.05</v>
      </c>
      <c r="T51" s="82">
        <f t="shared" si="0"/>
        <v>15</v>
      </c>
      <c r="U51" s="82"/>
      <c r="V51" s="438">
        <f t="shared" si="3"/>
        <v>15</v>
      </c>
      <c r="W51" s="428">
        <f t="shared" si="4"/>
        <v>2100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>
        <v>1280</v>
      </c>
      <c r="L52" s="414">
        <v>1</v>
      </c>
      <c r="M52" s="65">
        <v>4</v>
      </c>
      <c r="N52" s="65"/>
      <c r="O52" s="423">
        <v>1</v>
      </c>
      <c r="P52" s="423">
        <v>2</v>
      </c>
      <c r="Q52" s="423">
        <v>2</v>
      </c>
      <c r="R52" s="423">
        <v>3</v>
      </c>
      <c r="S52" s="415">
        <v>0.76</v>
      </c>
      <c r="T52" s="84">
        <f t="shared" si="0"/>
        <v>5</v>
      </c>
      <c r="U52" s="84"/>
      <c r="V52" s="443">
        <f t="shared" si="3"/>
        <v>5</v>
      </c>
      <c r="W52" s="431">
        <f t="shared" si="4"/>
        <v>46.0526315789474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>
        <v>1280</v>
      </c>
      <c r="L53" s="416">
        <v>1</v>
      </c>
      <c r="M53" s="67">
        <v>6</v>
      </c>
      <c r="N53" s="67"/>
      <c r="O53" s="417">
        <v>1</v>
      </c>
      <c r="P53" s="417">
        <v>1</v>
      </c>
      <c r="Q53" s="417">
        <v>1</v>
      </c>
      <c r="R53" s="417">
        <v>1</v>
      </c>
      <c r="S53" s="417">
        <v>0.27</v>
      </c>
      <c r="T53" s="435">
        <f t="shared" si="0"/>
        <v>7</v>
      </c>
      <c r="U53" s="68">
        <v>1</v>
      </c>
      <c r="V53" s="436">
        <f t="shared" ref="V53:V87" si="5">T53+U53</f>
        <v>8</v>
      </c>
      <c r="W53" s="434">
        <f t="shared" ref="W53:W86" si="6">IF(S53&gt;0,V53/S53*7,"-")</f>
        <v>207.407407407407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>
        <v>1280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10</v>
      </c>
      <c r="U54" s="82"/>
      <c r="V54" s="438">
        <f t="shared" si="5"/>
        <v>10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>
        <v>1280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8</v>
      </c>
      <c r="U55" s="83"/>
      <c r="V55" s="440">
        <f t="shared" si="5"/>
        <v>8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>
        <v>1280</v>
      </c>
      <c r="L56" s="414">
        <v>3</v>
      </c>
      <c r="M56" s="65">
        <v>5</v>
      </c>
      <c r="N56" s="65"/>
      <c r="O56" s="415"/>
      <c r="P56" s="415">
        <v>1</v>
      </c>
      <c r="Q56" s="415">
        <v>3</v>
      </c>
      <c r="R56" s="415">
        <v>4</v>
      </c>
      <c r="S56" s="415">
        <v>0.24</v>
      </c>
      <c r="T56" s="442">
        <f t="shared" si="0"/>
        <v>8</v>
      </c>
      <c r="U56" s="84"/>
      <c r="V56" s="443">
        <f t="shared" ref="V56" si="7">T56+U56</f>
        <v>8</v>
      </c>
      <c r="W56" s="431">
        <f t="shared" ref="W56" si="8">IF(S56&gt;0,V56/S56*7,"-")</f>
        <v>233.333333333333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>
        <v>1280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14</v>
      </c>
      <c r="U57" s="68"/>
      <c r="V57" s="436">
        <f t="shared" si="5"/>
        <v>14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>
        <v>1280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15</v>
      </c>
      <c r="U58" s="82"/>
      <c r="V58" s="438">
        <f t="shared" si="5"/>
        <v>15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>
        <v>1280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20</v>
      </c>
      <c r="U59" s="83"/>
      <c r="V59" s="440">
        <f t="shared" si="5"/>
        <v>20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>
        <v>1280</v>
      </c>
      <c r="L60" s="414">
        <v>3</v>
      </c>
      <c r="M60" s="65">
        <v>10</v>
      </c>
      <c r="N60" s="65"/>
      <c r="O60" s="415"/>
      <c r="P60" s="415"/>
      <c r="Q60" s="415">
        <v>1</v>
      </c>
      <c r="R60" s="415">
        <v>2</v>
      </c>
      <c r="S60" s="415">
        <v>0.07</v>
      </c>
      <c r="T60" s="442">
        <f t="shared" si="0"/>
        <v>13</v>
      </c>
      <c r="U60" s="84"/>
      <c r="V60" s="443">
        <f t="shared" ref="V60" si="9">T60+U60</f>
        <v>13</v>
      </c>
      <c r="W60" s="431">
        <f t="shared" ref="W60" si="10">IF(S60&gt;0,V60/S60*7,"-")</f>
        <v>1300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>
        <v>1180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62</v>
      </c>
      <c r="U61" s="87"/>
      <c r="V61" s="447">
        <f t="shared" si="5"/>
        <v>62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>
        <v>1180</v>
      </c>
      <c r="L62" s="412">
        <v>6</v>
      </c>
      <c r="M62" s="62">
        <v>44</v>
      </c>
      <c r="N62" s="62"/>
      <c r="O62" s="413">
        <v>1</v>
      </c>
      <c r="P62" s="413">
        <v>2</v>
      </c>
      <c r="Q62" s="413">
        <v>2</v>
      </c>
      <c r="R62" s="413">
        <v>2</v>
      </c>
      <c r="S62" s="413">
        <v>0.74</v>
      </c>
      <c r="T62" s="427">
        <f t="shared" si="0"/>
        <v>50</v>
      </c>
      <c r="U62" s="82"/>
      <c r="V62" s="427">
        <f t="shared" si="5"/>
        <v>50</v>
      </c>
      <c r="W62" s="428">
        <f t="shared" si="6"/>
        <v>472.972972972973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>
        <v>1180</v>
      </c>
      <c r="L63" s="414">
        <v>10</v>
      </c>
      <c r="M63" s="65">
        <v>40</v>
      </c>
      <c r="N63" s="65"/>
      <c r="O63" s="415"/>
      <c r="P63" s="415">
        <v>2</v>
      </c>
      <c r="Q63" s="415">
        <v>2</v>
      </c>
      <c r="R63" s="415">
        <v>2</v>
      </c>
      <c r="S63" s="415">
        <v>0.24</v>
      </c>
      <c r="T63" s="429">
        <f t="shared" si="0"/>
        <v>50</v>
      </c>
      <c r="U63" s="84"/>
      <c r="V63" s="430">
        <f t="shared" si="5"/>
        <v>50</v>
      </c>
      <c r="W63" s="431">
        <f t="shared" si="6"/>
        <v>1458.33333333333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>
        <v>1280</v>
      </c>
      <c r="L64" s="416"/>
      <c r="M64" s="67">
        <v>22</v>
      </c>
      <c r="N64" s="67"/>
      <c r="O64" s="420">
        <v>1</v>
      </c>
      <c r="P64" s="420">
        <v>1</v>
      </c>
      <c r="Q64" s="420">
        <v>1</v>
      </c>
      <c r="R64" s="420">
        <v>1</v>
      </c>
      <c r="S64" s="417">
        <v>0.27</v>
      </c>
      <c r="T64" s="68">
        <f t="shared" si="0"/>
        <v>22</v>
      </c>
      <c r="U64" s="68"/>
      <c r="V64" s="67">
        <f t="shared" si="5"/>
        <v>22</v>
      </c>
      <c r="W64" s="434">
        <f t="shared" si="6"/>
        <v>570.37037037037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>
        <v>1280</v>
      </c>
      <c r="L65" s="412"/>
      <c r="M65" s="62">
        <v>9</v>
      </c>
      <c r="N65" s="62"/>
      <c r="O65" s="421">
        <v>1</v>
      </c>
      <c r="P65" s="421">
        <v>2</v>
      </c>
      <c r="Q65" s="421">
        <v>2</v>
      </c>
      <c r="R65" s="421">
        <v>4</v>
      </c>
      <c r="S65" s="413">
        <v>0.42</v>
      </c>
      <c r="T65" s="62">
        <f t="shared" si="0"/>
        <v>9</v>
      </c>
      <c r="U65" s="82"/>
      <c r="V65" s="62">
        <f t="shared" si="5"/>
        <v>9</v>
      </c>
      <c r="W65" s="428">
        <f t="shared" si="6"/>
        <v>150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>
        <v>1280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>
        <v>1280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31</v>
      </c>
      <c r="U67" s="68"/>
      <c r="V67" s="67">
        <f t="shared" si="5"/>
        <v>31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>
        <v>1280</v>
      </c>
      <c r="L68" s="412">
        <v>4</v>
      </c>
      <c r="M68" s="62">
        <v>29</v>
      </c>
      <c r="N68" s="62"/>
      <c r="O68" s="421"/>
      <c r="P68" s="421">
        <v>2</v>
      </c>
      <c r="Q68" s="421">
        <v>2</v>
      </c>
      <c r="R68" s="421">
        <v>2</v>
      </c>
      <c r="S68" s="413">
        <v>0.24</v>
      </c>
      <c r="T68" s="62">
        <f t="shared" ref="T68:T131" si="11">IF($A$1="补货",L68+M68+N68,L68)</f>
        <v>33</v>
      </c>
      <c r="U68" s="82"/>
      <c r="V68" s="62">
        <f t="shared" si="5"/>
        <v>33</v>
      </c>
      <c r="W68" s="428">
        <f t="shared" si="6"/>
        <v>962.5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>
        <v>1280</v>
      </c>
      <c r="L69" s="414">
        <v>6</v>
      </c>
      <c r="M69" s="65">
        <v>5</v>
      </c>
      <c r="N69" s="65"/>
      <c r="O69" s="423"/>
      <c r="P69" s="423">
        <v>3</v>
      </c>
      <c r="Q69" s="423">
        <v>4</v>
      </c>
      <c r="R69" s="423">
        <v>4</v>
      </c>
      <c r="S69" s="415">
        <v>0.41</v>
      </c>
      <c r="T69" s="84">
        <f t="shared" si="11"/>
        <v>11</v>
      </c>
      <c r="U69" s="84"/>
      <c r="V69" s="65">
        <f t="shared" si="5"/>
        <v>11</v>
      </c>
      <c r="W69" s="431">
        <f t="shared" si="6"/>
        <v>187.80487804878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>
        <v>1580</v>
      </c>
      <c r="L70" s="416">
        <v>12</v>
      </c>
      <c r="M70" s="67">
        <v>20</v>
      </c>
      <c r="N70" s="67"/>
      <c r="O70" s="417">
        <v>1</v>
      </c>
      <c r="P70" s="417">
        <v>1</v>
      </c>
      <c r="Q70" s="417">
        <v>1</v>
      </c>
      <c r="R70" s="417">
        <v>2</v>
      </c>
      <c r="S70" s="417">
        <v>0.64</v>
      </c>
      <c r="T70" s="432">
        <f t="shared" si="11"/>
        <v>32</v>
      </c>
      <c r="U70" s="68"/>
      <c r="V70" s="433">
        <f t="shared" si="5"/>
        <v>32</v>
      </c>
      <c r="W70" s="434">
        <f t="shared" si="6"/>
        <v>350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>
        <v>1580</v>
      </c>
      <c r="L71" s="412">
        <v>8</v>
      </c>
      <c r="M71" s="62">
        <v>20</v>
      </c>
      <c r="N71" s="62"/>
      <c r="O71" s="413"/>
      <c r="P71" s="413"/>
      <c r="Q71" s="413"/>
      <c r="R71" s="413">
        <v>2</v>
      </c>
      <c r="S71" s="413">
        <v>0.03</v>
      </c>
      <c r="T71" s="427">
        <f t="shared" si="11"/>
        <v>28</v>
      </c>
      <c r="U71" s="82"/>
      <c r="V71" s="427">
        <f t="shared" si="5"/>
        <v>28</v>
      </c>
      <c r="W71" s="428">
        <f t="shared" si="6"/>
        <v>6533.33333333333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>
        <v>1580</v>
      </c>
      <c r="L72" s="412">
        <v>6</v>
      </c>
      <c r="M72" s="62">
        <v>16</v>
      </c>
      <c r="N72" s="62"/>
      <c r="O72" s="413"/>
      <c r="P72" s="413">
        <v>1</v>
      </c>
      <c r="Q72" s="413">
        <v>3</v>
      </c>
      <c r="R72" s="413">
        <v>3</v>
      </c>
      <c r="S72" s="413">
        <v>0.22</v>
      </c>
      <c r="T72" s="427">
        <f t="shared" si="11"/>
        <v>22</v>
      </c>
      <c r="U72" s="82"/>
      <c r="V72" s="427">
        <f t="shared" si="5"/>
        <v>22</v>
      </c>
      <c r="W72" s="428">
        <f t="shared" si="6"/>
        <v>700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>
        <v>1580</v>
      </c>
      <c r="L73" s="412">
        <v>5</v>
      </c>
      <c r="M73" s="62">
        <v>14</v>
      </c>
      <c r="N73" s="62"/>
      <c r="O73" s="413">
        <v>1</v>
      </c>
      <c r="P73" s="413">
        <v>4</v>
      </c>
      <c r="Q73" s="413">
        <v>7</v>
      </c>
      <c r="R73" s="413">
        <v>7</v>
      </c>
      <c r="S73" s="413">
        <v>0.78</v>
      </c>
      <c r="T73" s="427">
        <f t="shared" si="11"/>
        <v>19</v>
      </c>
      <c r="U73" s="82"/>
      <c r="V73" s="427">
        <f t="shared" si="5"/>
        <v>19</v>
      </c>
      <c r="W73" s="428">
        <f t="shared" si="6"/>
        <v>170.51282051282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>
        <v>1580</v>
      </c>
      <c r="L74" s="414">
        <v>12</v>
      </c>
      <c r="M74" s="65">
        <v>7</v>
      </c>
      <c r="N74" s="65"/>
      <c r="O74" s="415">
        <v>3</v>
      </c>
      <c r="P74" s="415">
        <v>12</v>
      </c>
      <c r="Q74" s="415">
        <v>14</v>
      </c>
      <c r="R74" s="415">
        <v>16</v>
      </c>
      <c r="S74" s="415">
        <v>2.03</v>
      </c>
      <c r="T74" s="429">
        <f t="shared" si="11"/>
        <v>19</v>
      </c>
      <c r="U74" s="84"/>
      <c r="V74" s="430">
        <f t="shared" si="5"/>
        <v>19</v>
      </c>
      <c r="W74" s="431">
        <f t="shared" si="6"/>
        <v>65.5172413793103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>
        <v>1180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9</v>
      </c>
      <c r="U75" s="157"/>
      <c r="V75" s="436">
        <f t="shared" si="5"/>
        <v>9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>
        <v>1180</v>
      </c>
      <c r="L76" s="412">
        <v>4</v>
      </c>
      <c r="M76" s="62"/>
      <c r="N76" s="62"/>
      <c r="O76" s="449"/>
      <c r="P76" s="449">
        <v>1</v>
      </c>
      <c r="Q76" s="449">
        <v>2</v>
      </c>
      <c r="R76" s="449">
        <v>2</v>
      </c>
      <c r="S76" s="457">
        <v>0.17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164.705882352941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>
        <v>1180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9</v>
      </c>
      <c r="U77" s="82"/>
      <c r="V77" s="438">
        <f t="shared" si="5"/>
        <v>9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>
        <v>1180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12</v>
      </c>
      <c r="U78" s="84"/>
      <c r="V78" s="443">
        <f t="shared" si="5"/>
        <v>12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>
        <v>1180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10</v>
      </c>
      <c r="U79" s="87"/>
      <c r="V79" s="444">
        <f t="shared" si="5"/>
        <v>10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>
        <v>1180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10</v>
      </c>
      <c r="U80" s="82"/>
      <c r="V80" s="438">
        <f t="shared" si="5"/>
        <v>10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>
        <v>1180</v>
      </c>
      <c r="L81" s="418">
        <v>2</v>
      </c>
      <c r="M81" s="455">
        <v>12</v>
      </c>
      <c r="N81" s="455"/>
      <c r="O81" s="450"/>
      <c r="P81" s="450"/>
      <c r="Q81" s="450"/>
      <c r="R81" s="450"/>
      <c r="S81" s="458"/>
      <c r="T81" s="82">
        <f t="shared" si="11"/>
        <v>14</v>
      </c>
      <c r="U81" s="82"/>
      <c r="V81" s="438">
        <f t="shared" si="5"/>
        <v>14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>
        <v>1180</v>
      </c>
      <c r="L82" s="414">
        <v>1</v>
      </c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1</v>
      </c>
      <c r="U82" s="84"/>
      <c r="V82" s="443">
        <f t="shared" si="5"/>
        <v>1</v>
      </c>
      <c r="W82" s="431">
        <f t="shared" si="6"/>
        <v>29.1666666666667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>
        <v>1280</v>
      </c>
      <c r="L83" s="416">
        <v>4</v>
      </c>
      <c r="M83" s="67">
        <v>11</v>
      </c>
      <c r="N83" s="67"/>
      <c r="O83" s="456">
        <v>1</v>
      </c>
      <c r="P83" s="456">
        <v>1</v>
      </c>
      <c r="Q83" s="456">
        <v>2</v>
      </c>
      <c r="R83" s="456">
        <v>2</v>
      </c>
      <c r="S83" s="456">
        <v>0.32</v>
      </c>
      <c r="T83" s="435">
        <f t="shared" si="11"/>
        <v>15</v>
      </c>
      <c r="U83" s="68"/>
      <c r="V83" s="436">
        <f t="shared" si="5"/>
        <v>15</v>
      </c>
      <c r="W83" s="434">
        <f t="shared" si="6"/>
        <v>328.125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>
        <v>1280</v>
      </c>
      <c r="L84" s="412">
        <v>4</v>
      </c>
      <c r="M84" s="62">
        <v>10</v>
      </c>
      <c r="N84" s="62"/>
      <c r="O84" s="457"/>
      <c r="P84" s="457">
        <v>2</v>
      </c>
      <c r="Q84" s="457">
        <v>5</v>
      </c>
      <c r="R84" s="457">
        <v>9</v>
      </c>
      <c r="S84" s="457">
        <v>0.46</v>
      </c>
      <c r="T84" s="437">
        <f t="shared" si="11"/>
        <v>14</v>
      </c>
      <c r="U84" s="82"/>
      <c r="V84" s="438">
        <f t="shared" si="5"/>
        <v>14</v>
      </c>
      <c r="W84" s="428">
        <f t="shared" si="6"/>
        <v>213.04347826087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>
        <v>1280</v>
      </c>
      <c r="L85" s="418"/>
      <c r="M85" s="455"/>
      <c r="N85" s="455"/>
      <c r="O85" s="458"/>
      <c r="P85" s="458">
        <v>7</v>
      </c>
      <c r="Q85" s="458">
        <v>16</v>
      </c>
      <c r="R85" s="458">
        <v>29</v>
      </c>
      <c r="S85" s="458">
        <v>1.5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>
        <v>1280</v>
      </c>
      <c r="L86" s="414"/>
      <c r="M86" s="459"/>
      <c r="N86" s="459"/>
      <c r="O86" s="460">
        <v>3</v>
      </c>
      <c r="P86" s="460">
        <v>15</v>
      </c>
      <c r="Q86" s="460">
        <v>25</v>
      </c>
      <c r="R86" s="460">
        <v>36</v>
      </c>
      <c r="S86" s="460">
        <v>2.94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>
        <v>1380</v>
      </c>
      <c r="L87" s="416">
        <v>9</v>
      </c>
      <c r="M87" s="67"/>
      <c r="N87" s="67"/>
      <c r="O87" s="456">
        <v>1</v>
      </c>
      <c r="P87" s="456">
        <v>9</v>
      </c>
      <c r="Q87" s="456">
        <v>15</v>
      </c>
      <c r="R87" s="456">
        <v>26</v>
      </c>
      <c r="S87" s="456">
        <v>1.71</v>
      </c>
      <c r="T87" s="432">
        <f t="shared" si="11"/>
        <v>9</v>
      </c>
      <c r="U87" s="68"/>
      <c r="V87" s="433">
        <f t="shared" si="5"/>
        <v>9</v>
      </c>
      <c r="W87" s="434">
        <f t="shared" ref="W87:W95" si="12">IF(S87&gt;0,V87/S87*7,"-")</f>
        <v>36.8421052631579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>
        <v>1380</v>
      </c>
      <c r="L88" s="412">
        <v>19</v>
      </c>
      <c r="M88" s="62">
        <v>35</v>
      </c>
      <c r="N88" s="62">
        <v>55</v>
      </c>
      <c r="O88" s="457">
        <v>3</v>
      </c>
      <c r="P88" s="457">
        <v>20</v>
      </c>
      <c r="Q88" s="457">
        <v>39</v>
      </c>
      <c r="R88" s="457">
        <v>62</v>
      </c>
      <c r="S88" s="457">
        <v>4.18</v>
      </c>
      <c r="T88" s="427">
        <f t="shared" si="11"/>
        <v>109</v>
      </c>
      <c r="U88" s="82">
        <v>1</v>
      </c>
      <c r="V88" s="427">
        <f t="shared" ref="V88:V95" si="13">T88+U88</f>
        <v>110</v>
      </c>
      <c r="W88" s="428">
        <f t="shared" si="12"/>
        <v>184.210526315789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>
        <v>1380</v>
      </c>
      <c r="L89" s="414">
        <v>9</v>
      </c>
      <c r="M89" s="65">
        <v>24</v>
      </c>
      <c r="N89" s="65">
        <v>103</v>
      </c>
      <c r="O89" s="460">
        <v>4</v>
      </c>
      <c r="P89" s="460">
        <v>11</v>
      </c>
      <c r="Q89" s="460">
        <v>32</v>
      </c>
      <c r="R89" s="460">
        <v>41</v>
      </c>
      <c r="S89" s="460">
        <v>3.83</v>
      </c>
      <c r="T89" s="429">
        <f t="shared" si="11"/>
        <v>136</v>
      </c>
      <c r="U89" s="84">
        <v>1</v>
      </c>
      <c r="V89" s="430">
        <f t="shared" si="13"/>
        <v>137</v>
      </c>
      <c r="W89" s="431">
        <f t="shared" si="12"/>
        <v>250.391644908616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>
        <v>1280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6</v>
      </c>
      <c r="U90" s="68"/>
      <c r="V90" s="67">
        <f t="shared" si="13"/>
        <v>6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>
        <v>1280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>
        <v>1280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>
        <v>1280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4</v>
      </c>
      <c r="U93" s="157"/>
      <c r="V93" s="67">
        <f t="shared" si="13"/>
        <v>4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>
        <v>1280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3</v>
      </c>
      <c r="U94" s="82"/>
      <c r="V94" s="62">
        <f t="shared" si="13"/>
        <v>3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>
        <v>1280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>
        <v>1280</v>
      </c>
      <c r="L96" s="414"/>
      <c r="M96" s="65">
        <v>15</v>
      </c>
      <c r="N96" s="65"/>
      <c r="O96" s="423">
        <v>4</v>
      </c>
      <c r="P96" s="423">
        <v>4</v>
      </c>
      <c r="Q96" s="423">
        <v>5</v>
      </c>
      <c r="R96" s="423">
        <v>6</v>
      </c>
      <c r="S96" s="415">
        <v>1.15</v>
      </c>
      <c r="T96" s="84">
        <f t="shared" si="11"/>
        <v>15</v>
      </c>
      <c r="U96" s="84"/>
      <c r="V96" s="65">
        <f t="shared" ref="V96:V134" si="14">T96+U96</f>
        <v>15</v>
      </c>
      <c r="W96" s="431">
        <f t="shared" ref="W96:W134" si="15">IF(S96&gt;0,V96/S96*7,"-")</f>
        <v>91.304347826087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>
        <v>1280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7</v>
      </c>
      <c r="U97" s="68"/>
      <c r="V97" s="433">
        <f t="shared" si="14"/>
        <v>7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>
        <v>1280</v>
      </c>
      <c r="L98" s="412"/>
      <c r="M98" s="62">
        <v>7</v>
      </c>
      <c r="N98" s="62"/>
      <c r="O98" s="413"/>
      <c r="P98" s="413"/>
      <c r="Q98" s="413"/>
      <c r="R98" s="413">
        <v>1</v>
      </c>
      <c r="S98" s="413">
        <v>0.02</v>
      </c>
      <c r="T98" s="427">
        <f t="shared" si="11"/>
        <v>7</v>
      </c>
      <c r="U98" s="82"/>
      <c r="V98" s="427">
        <f t="shared" si="14"/>
        <v>7</v>
      </c>
      <c r="W98" s="428">
        <f t="shared" si="15"/>
        <v>2450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>
        <v>1280</v>
      </c>
      <c r="L99" s="414"/>
      <c r="M99" s="65">
        <v>10</v>
      </c>
      <c r="N99" s="65"/>
      <c r="O99" s="415"/>
      <c r="P99" s="415"/>
      <c r="Q99" s="415">
        <v>1</v>
      </c>
      <c r="R99" s="415">
        <v>1</v>
      </c>
      <c r="S99" s="415">
        <v>0.05</v>
      </c>
      <c r="T99" s="429">
        <f t="shared" si="11"/>
        <v>10</v>
      </c>
      <c r="U99" s="84"/>
      <c r="V99" s="430">
        <f t="shared" si="14"/>
        <v>10</v>
      </c>
      <c r="W99" s="431">
        <f t="shared" si="15"/>
        <v>1400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>
        <v>899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6</v>
      </c>
      <c r="U103" s="68"/>
      <c r="V103" s="433">
        <f t="shared" si="14"/>
        <v>6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>
        <v>899</v>
      </c>
      <c r="L104" s="412"/>
      <c r="M104" s="62">
        <v>4</v>
      </c>
      <c r="N104" s="62"/>
      <c r="O104" s="413"/>
      <c r="P104" s="413"/>
      <c r="Q104" s="413"/>
      <c r="R104" s="413"/>
      <c r="S104" s="413"/>
      <c r="T104" s="427">
        <f t="shared" si="11"/>
        <v>4</v>
      </c>
      <c r="U104" s="82"/>
      <c r="V104" s="427">
        <f t="shared" si="14"/>
        <v>4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>
        <v>899</v>
      </c>
      <c r="L105" s="414"/>
      <c r="M105" s="466"/>
      <c r="N105" s="466"/>
      <c r="O105" s="415"/>
      <c r="P105" s="415"/>
      <c r="Q105" s="415"/>
      <c r="R105" s="415">
        <v>3</v>
      </c>
      <c r="S105" s="415">
        <v>0.05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>
        <v>1280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25</v>
      </c>
      <c r="U106" s="68"/>
      <c r="V106" s="433">
        <f t="shared" si="14"/>
        <v>25</v>
      </c>
      <c r="W106" s="434">
        <f t="shared" si="15"/>
        <v>8750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>
        <v>1280</v>
      </c>
      <c r="L107" s="412">
        <v>13</v>
      </c>
      <c r="M107" s="62">
        <v>8</v>
      </c>
      <c r="N107" s="62"/>
      <c r="O107" s="413"/>
      <c r="P107" s="413"/>
      <c r="Q107" s="413"/>
      <c r="R107" s="413"/>
      <c r="S107" s="413"/>
      <c r="T107" s="427">
        <f t="shared" si="11"/>
        <v>21</v>
      </c>
      <c r="U107" s="82"/>
      <c r="V107" s="427">
        <f t="shared" si="14"/>
        <v>21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>
        <v>1280</v>
      </c>
      <c r="L108" s="414"/>
      <c r="M108" s="459">
        <v>8</v>
      </c>
      <c r="N108" s="459"/>
      <c r="O108" s="415"/>
      <c r="P108" s="415"/>
      <c r="Q108" s="415">
        <v>1</v>
      </c>
      <c r="R108" s="415">
        <v>3</v>
      </c>
      <c r="S108" s="415">
        <v>0.08</v>
      </c>
      <c r="T108" s="429">
        <f t="shared" si="11"/>
        <v>8</v>
      </c>
      <c r="U108" s="84"/>
      <c r="V108" s="430">
        <f t="shared" si="14"/>
        <v>8</v>
      </c>
      <c r="W108" s="431">
        <f t="shared" si="15"/>
        <v>700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>
        <v>1280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>
        <v>1280</v>
      </c>
      <c r="L110" s="412"/>
      <c r="M110" s="62"/>
      <c r="N110" s="62"/>
      <c r="O110" s="421"/>
      <c r="P110" s="421"/>
      <c r="Q110" s="421"/>
      <c r="R110" s="421">
        <v>2</v>
      </c>
      <c r="S110" s="413">
        <v>0.03</v>
      </c>
      <c r="T110" s="62">
        <f t="shared" si="11"/>
        <v>0</v>
      </c>
      <c r="U110" s="82"/>
      <c r="V110" s="62">
        <f t="shared" si="14"/>
        <v>0</v>
      </c>
      <c r="W110" s="428">
        <f t="shared" si="15"/>
        <v>0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>
        <v>1280</v>
      </c>
      <c r="L111" s="414"/>
      <c r="M111" s="65">
        <v>16</v>
      </c>
      <c r="N111" s="65"/>
      <c r="O111" s="423"/>
      <c r="P111" s="423"/>
      <c r="Q111" s="423"/>
      <c r="R111" s="423">
        <v>1</v>
      </c>
      <c r="S111" s="415">
        <v>0.02</v>
      </c>
      <c r="T111" s="84">
        <f t="shared" si="11"/>
        <v>16</v>
      </c>
      <c r="U111" s="84"/>
      <c r="V111" s="65">
        <f t="shared" si="14"/>
        <v>16</v>
      </c>
      <c r="W111" s="431">
        <f t="shared" si="15"/>
        <v>5600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>
        <v>1280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>
        <v>1280</v>
      </c>
      <c r="L113" s="412"/>
      <c r="M113" s="62">
        <v>8</v>
      </c>
      <c r="N113" s="62"/>
      <c r="O113" s="421"/>
      <c r="P113" s="421">
        <v>4</v>
      </c>
      <c r="Q113" s="421">
        <v>5</v>
      </c>
      <c r="R113" s="421">
        <v>5</v>
      </c>
      <c r="S113" s="413">
        <v>0.53</v>
      </c>
      <c r="T113" s="82">
        <f t="shared" si="11"/>
        <v>8</v>
      </c>
      <c r="U113" s="82"/>
      <c r="V113" s="62">
        <f t="shared" si="14"/>
        <v>8</v>
      </c>
      <c r="W113" s="428">
        <f t="shared" si="15"/>
        <v>105.660377358491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>
        <v>1280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2</v>
      </c>
      <c r="U114" s="84"/>
      <c r="V114" s="65">
        <f t="shared" si="14"/>
        <v>2</v>
      </c>
      <c r="W114" s="431">
        <f t="shared" si="15"/>
        <v>280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>
        <v>1280</v>
      </c>
      <c r="L115" s="416"/>
      <c r="M115" s="67">
        <v>8</v>
      </c>
      <c r="N115" s="67"/>
      <c r="O115" s="420"/>
      <c r="P115" s="420">
        <v>1</v>
      </c>
      <c r="Q115" s="420">
        <v>1</v>
      </c>
      <c r="R115" s="420">
        <v>4</v>
      </c>
      <c r="S115" s="417">
        <v>0.17</v>
      </c>
      <c r="T115" s="68">
        <f t="shared" si="11"/>
        <v>8</v>
      </c>
      <c r="U115" s="68"/>
      <c r="V115" s="67">
        <f t="shared" si="14"/>
        <v>8</v>
      </c>
      <c r="W115" s="434">
        <f t="shared" si="15"/>
        <v>329.411764705882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>
        <v>1280</v>
      </c>
      <c r="L116" s="412"/>
      <c r="M116" s="62"/>
      <c r="N116" s="62"/>
      <c r="O116" s="421"/>
      <c r="P116" s="421"/>
      <c r="Q116" s="421"/>
      <c r="R116" s="421">
        <v>1</v>
      </c>
      <c r="S116" s="413">
        <v>0.02</v>
      </c>
      <c r="T116" s="62">
        <f t="shared" si="11"/>
        <v>0</v>
      </c>
      <c r="U116" s="82"/>
      <c r="V116" s="62">
        <f t="shared" si="14"/>
        <v>0</v>
      </c>
      <c r="W116" s="428">
        <f t="shared" si="15"/>
        <v>0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>
        <v>1280</v>
      </c>
      <c r="L117" s="414"/>
      <c r="M117" s="65">
        <v>12</v>
      </c>
      <c r="N117" s="65"/>
      <c r="O117" s="423">
        <v>1</v>
      </c>
      <c r="P117" s="423">
        <v>2</v>
      </c>
      <c r="Q117" s="423">
        <v>3</v>
      </c>
      <c r="R117" s="423">
        <v>4</v>
      </c>
      <c r="S117" s="415">
        <v>0.81</v>
      </c>
      <c r="T117" s="84">
        <f t="shared" si="11"/>
        <v>12</v>
      </c>
      <c r="U117" s="84"/>
      <c r="V117" s="65">
        <f t="shared" si="14"/>
        <v>12</v>
      </c>
      <c r="W117" s="431">
        <f t="shared" si="15"/>
        <v>103.703703703704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>
        <v>1380</v>
      </c>
      <c r="L118" s="416"/>
      <c r="M118" s="67"/>
      <c r="N118" s="67"/>
      <c r="O118" s="420"/>
      <c r="P118" s="420"/>
      <c r="Q118" s="420"/>
      <c r="R118" s="420">
        <v>4</v>
      </c>
      <c r="S118" s="417">
        <v>0.06</v>
      </c>
      <c r="T118" s="68">
        <f>IF($A$1="补货",L118+M118+N118,L118)</f>
        <v>0</v>
      </c>
      <c r="U118" s="68"/>
      <c r="V118" s="67">
        <f t="shared" si="14"/>
        <v>0</v>
      </c>
      <c r="W118" s="434">
        <f t="shared" si="15"/>
        <v>0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>
        <v>1350</v>
      </c>
      <c r="L129" s="416"/>
      <c r="M129" s="67"/>
      <c r="N129" s="67"/>
      <c r="O129" s="420"/>
      <c r="P129" s="420"/>
      <c r="Q129" s="420">
        <v>1</v>
      </c>
      <c r="R129" s="420">
        <v>1</v>
      </c>
      <c r="S129" s="417">
        <v>0.05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4</v>
      </c>
      <c r="U130" s="82"/>
      <c r="V130" s="62">
        <f t="shared" si="14"/>
        <v>4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>
        <v>1180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/>
      <c r="V132" s="433">
        <f t="shared" ref="V132:V139" si="17">T132+U132</f>
        <v>1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>
        <v>1180</v>
      </c>
      <c r="L133" s="412">
        <v>1</v>
      </c>
      <c r="M133" s="62"/>
      <c r="N133" s="62"/>
      <c r="O133" s="413"/>
      <c r="P133" s="413"/>
      <c r="Q133" s="413">
        <v>1</v>
      </c>
      <c r="R133" s="413">
        <v>1</v>
      </c>
      <c r="S133" s="413">
        <v>0.05</v>
      </c>
      <c r="T133" s="427">
        <f t="shared" si="16"/>
        <v>1</v>
      </c>
      <c r="U133" s="82"/>
      <c r="V133" s="427">
        <f t="shared" si="17"/>
        <v>1</v>
      </c>
      <c r="W133" s="428">
        <f t="shared" si="18"/>
        <v>140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>
        <v>1180</v>
      </c>
      <c r="L134" s="412">
        <v>1</v>
      </c>
      <c r="M134" s="62"/>
      <c r="N134" s="62"/>
      <c r="O134" s="413"/>
      <c r="P134" s="413">
        <v>1</v>
      </c>
      <c r="Q134" s="413">
        <v>1</v>
      </c>
      <c r="R134" s="413">
        <v>1</v>
      </c>
      <c r="S134" s="413">
        <v>0.12</v>
      </c>
      <c r="T134" s="427">
        <f t="shared" si="16"/>
        <v>1</v>
      </c>
      <c r="U134" s="82"/>
      <c r="V134" s="427">
        <f t="shared" si="17"/>
        <v>1</v>
      </c>
      <c r="W134" s="428">
        <f t="shared" si="18"/>
        <v>58.3333333333333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>
        <v>1180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/>
      <c r="V135" s="430">
        <f t="shared" si="17"/>
        <v>2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>
        <v>1180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15</v>
      </c>
      <c r="U136" s="68"/>
      <c r="V136" s="433">
        <f t="shared" si="17"/>
        <v>15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>
        <v>1180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15</v>
      </c>
      <c r="U137" s="82"/>
      <c r="V137" s="427">
        <f t="shared" si="17"/>
        <v>15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>
        <v>1180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14</v>
      </c>
      <c r="U138" s="82"/>
      <c r="V138" s="427">
        <f t="shared" si="17"/>
        <v>14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>
        <v>1180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11</v>
      </c>
      <c r="U139" s="84"/>
      <c r="V139" s="430">
        <f t="shared" si="17"/>
        <v>11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>
        <v>1280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13</v>
      </c>
      <c r="U140" s="68"/>
      <c r="V140" s="433">
        <f t="shared" ref="V140:V192" si="19">T140+U140</f>
        <v>13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>
        <v>1280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19</v>
      </c>
      <c r="U141" s="82"/>
      <c r="V141" s="427">
        <f t="shared" si="19"/>
        <v>19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>
        <v>1280</v>
      </c>
      <c r="L142" s="412">
        <v>3</v>
      </c>
      <c r="M142" s="62">
        <v>5</v>
      </c>
      <c r="N142" s="62"/>
      <c r="O142" s="413"/>
      <c r="P142" s="413">
        <v>1</v>
      </c>
      <c r="Q142" s="413">
        <v>1</v>
      </c>
      <c r="R142" s="413">
        <v>1</v>
      </c>
      <c r="S142" s="413">
        <v>0.12</v>
      </c>
      <c r="T142" s="427">
        <f t="shared" si="16"/>
        <v>8</v>
      </c>
      <c r="U142" s="82"/>
      <c r="V142" s="427">
        <f t="shared" si="19"/>
        <v>8</v>
      </c>
      <c r="W142" s="428">
        <f t="shared" si="20"/>
        <v>466.666666666667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>
        <v>1280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9</v>
      </c>
      <c r="U143" s="84"/>
      <c r="V143" s="430">
        <f t="shared" si="19"/>
        <v>9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>
        <v>1280</v>
      </c>
      <c r="L144" s="416">
        <v>3</v>
      </c>
      <c r="M144" s="67">
        <v>4</v>
      </c>
      <c r="N144" s="67"/>
      <c r="O144" s="417">
        <v>1</v>
      </c>
      <c r="P144" s="417">
        <v>1</v>
      </c>
      <c r="Q144" s="417">
        <v>1</v>
      </c>
      <c r="R144" s="417">
        <v>1</v>
      </c>
      <c r="S144" s="417">
        <v>0.27</v>
      </c>
      <c r="T144" s="432">
        <f t="shared" si="16"/>
        <v>7</v>
      </c>
      <c r="U144" s="68"/>
      <c r="V144" s="433">
        <f t="shared" si="19"/>
        <v>7</v>
      </c>
      <c r="W144" s="434">
        <f t="shared" si="20"/>
        <v>181.481481481481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>
        <v>1280</v>
      </c>
      <c r="L145" s="412">
        <v>3</v>
      </c>
      <c r="M145" s="62">
        <v>5</v>
      </c>
      <c r="N145" s="62"/>
      <c r="O145" s="413"/>
      <c r="P145" s="413"/>
      <c r="Q145" s="413"/>
      <c r="R145" s="413"/>
      <c r="S145" s="413"/>
      <c r="T145" s="427">
        <f t="shared" si="16"/>
        <v>8</v>
      </c>
      <c r="U145" s="82"/>
      <c r="V145" s="427">
        <f t="shared" si="19"/>
        <v>8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>
        <v>1280</v>
      </c>
      <c r="L146" s="412">
        <v>2</v>
      </c>
      <c r="M146" s="62">
        <v>3</v>
      </c>
      <c r="N146" s="62"/>
      <c r="O146" s="413"/>
      <c r="P146" s="413"/>
      <c r="Q146" s="413">
        <v>1</v>
      </c>
      <c r="R146" s="413">
        <v>2</v>
      </c>
      <c r="S146" s="413">
        <v>0.07</v>
      </c>
      <c r="T146" s="427">
        <f t="shared" si="16"/>
        <v>5</v>
      </c>
      <c r="U146" s="82"/>
      <c r="V146" s="427">
        <f t="shared" si="19"/>
        <v>5</v>
      </c>
      <c r="W146" s="428">
        <f t="shared" si="20"/>
        <v>500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>
        <v>1280</v>
      </c>
      <c r="L147" s="414">
        <v>2</v>
      </c>
      <c r="M147" s="65">
        <v>9</v>
      </c>
      <c r="N147" s="65"/>
      <c r="O147" s="415">
        <v>1</v>
      </c>
      <c r="P147" s="415">
        <v>1</v>
      </c>
      <c r="Q147" s="415">
        <v>1</v>
      </c>
      <c r="R147" s="415">
        <v>1</v>
      </c>
      <c r="S147" s="415">
        <v>0.27</v>
      </c>
      <c r="T147" s="429">
        <f t="shared" si="16"/>
        <v>11</v>
      </c>
      <c r="U147" s="84"/>
      <c r="V147" s="430">
        <f t="shared" si="19"/>
        <v>11</v>
      </c>
      <c r="W147" s="431">
        <f t="shared" si="20"/>
        <v>285.185185185185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>
        <v>1280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15</v>
      </c>
      <c r="U148" s="68"/>
      <c r="V148" s="433">
        <f t="shared" si="19"/>
        <v>15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>
        <v>1280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12</v>
      </c>
      <c r="U149" s="82"/>
      <c r="V149" s="427">
        <f t="shared" si="19"/>
        <v>12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>
        <v>1280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13</v>
      </c>
      <c r="U150" s="82"/>
      <c r="V150" s="427">
        <f t="shared" si="19"/>
        <v>13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>
        <v>1280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13</v>
      </c>
      <c r="U151" s="84"/>
      <c r="V151" s="430">
        <f t="shared" si="19"/>
        <v>13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>
        <v>1280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15</v>
      </c>
      <c r="U152" s="68"/>
      <c r="V152" s="433">
        <f t="shared" si="19"/>
        <v>15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>
        <v>1280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18</v>
      </c>
      <c r="U153" s="82"/>
      <c r="V153" s="427">
        <f t="shared" si="19"/>
        <v>18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>
        <v>1280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14</v>
      </c>
      <c r="U154" s="82"/>
      <c r="V154" s="427">
        <f t="shared" si="19"/>
        <v>14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>
        <v>1280</v>
      </c>
      <c r="L155" s="414">
        <v>3</v>
      </c>
      <c r="M155" s="65">
        <v>8</v>
      </c>
      <c r="N155" s="65"/>
      <c r="O155" s="415"/>
      <c r="P155" s="415"/>
      <c r="Q155" s="415">
        <v>1</v>
      </c>
      <c r="R155" s="415">
        <v>1</v>
      </c>
      <c r="S155" s="415">
        <v>0.05</v>
      </c>
      <c r="T155" s="429">
        <f t="shared" si="16"/>
        <v>11</v>
      </c>
      <c r="U155" s="84"/>
      <c r="V155" s="430">
        <f t="shared" si="19"/>
        <v>11</v>
      </c>
      <c r="W155" s="431">
        <f t="shared" si="20"/>
        <v>1540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>
        <v>1280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15</v>
      </c>
      <c r="U156" s="68"/>
      <c r="V156" s="433">
        <f t="shared" si="19"/>
        <v>15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>
        <v>1280</v>
      </c>
      <c r="L157" s="412">
        <v>3</v>
      </c>
      <c r="M157" s="62">
        <v>11</v>
      </c>
      <c r="N157" s="62"/>
      <c r="O157" s="413"/>
      <c r="P157" s="413"/>
      <c r="Q157" s="413">
        <v>1</v>
      </c>
      <c r="R157" s="413">
        <v>1</v>
      </c>
      <c r="S157" s="413">
        <v>0.05</v>
      </c>
      <c r="T157" s="427">
        <f t="shared" si="16"/>
        <v>14</v>
      </c>
      <c r="U157" s="82"/>
      <c r="V157" s="427">
        <f t="shared" si="19"/>
        <v>14</v>
      </c>
      <c r="W157" s="428">
        <f t="shared" si="20"/>
        <v>1960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>
        <v>1280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16</v>
      </c>
      <c r="U158" s="82"/>
      <c r="V158" s="427">
        <f t="shared" si="19"/>
        <v>16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>
        <v>1280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13</v>
      </c>
      <c r="U159" s="84"/>
      <c r="V159" s="430">
        <f t="shared" si="19"/>
        <v>13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>
        <v>1280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15</v>
      </c>
      <c r="U160" s="68"/>
      <c r="V160" s="433">
        <f t="shared" si="19"/>
        <v>15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>
        <v>1280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14</v>
      </c>
      <c r="U161" s="82"/>
      <c r="V161" s="427">
        <f t="shared" si="19"/>
        <v>14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>
        <v>1280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12</v>
      </c>
      <c r="U162" s="82"/>
      <c r="V162" s="427">
        <f t="shared" si="19"/>
        <v>12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>
        <v>1280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11</v>
      </c>
      <c r="U163" s="84"/>
      <c r="V163" s="430">
        <f t="shared" si="19"/>
        <v>11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>
        <v>1280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15</v>
      </c>
      <c r="U164" s="68"/>
      <c r="V164" s="433">
        <f t="shared" si="19"/>
        <v>15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>
        <v>1280</v>
      </c>
      <c r="L165" s="412">
        <v>2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17</v>
      </c>
      <c r="U165" s="82"/>
      <c r="V165" s="427">
        <f t="shared" si="19"/>
        <v>17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>
        <v>1280</v>
      </c>
      <c r="L166" s="412">
        <v>1</v>
      </c>
      <c r="M166" s="62">
        <v>3</v>
      </c>
      <c r="N166" s="62"/>
      <c r="O166" s="413">
        <v>1</v>
      </c>
      <c r="P166" s="413">
        <v>1</v>
      </c>
      <c r="Q166" s="413">
        <v>1</v>
      </c>
      <c r="R166" s="413">
        <v>2</v>
      </c>
      <c r="S166" s="413">
        <v>0.29</v>
      </c>
      <c r="T166" s="427">
        <f t="shared" si="16"/>
        <v>4</v>
      </c>
      <c r="U166" s="82"/>
      <c r="V166" s="427">
        <f t="shared" si="19"/>
        <v>4</v>
      </c>
      <c r="W166" s="428">
        <f t="shared" si="20"/>
        <v>96.551724137931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>
        <v>1280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23</v>
      </c>
      <c r="U167" s="84"/>
      <c r="V167" s="430">
        <f t="shared" si="19"/>
        <v>23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>
        <v>1580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12</v>
      </c>
      <c r="U168" s="68"/>
      <c r="V168" s="433">
        <f t="shared" si="19"/>
        <v>12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>
        <v>1580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9</v>
      </c>
      <c r="U169" s="82"/>
      <c r="V169" s="427">
        <f t="shared" si="19"/>
        <v>9</v>
      </c>
      <c r="W169" s="428">
        <f t="shared" si="20"/>
        <v>370.588235294118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>
        <v>1580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14</v>
      </c>
      <c r="U170" s="84"/>
      <c r="V170" s="430">
        <f t="shared" si="19"/>
        <v>14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>
        <v>1399</v>
      </c>
      <c r="L171" s="416">
        <v>4</v>
      </c>
      <c r="M171" s="67">
        <v>8</v>
      </c>
      <c r="N171" s="67"/>
      <c r="O171" s="417"/>
      <c r="P171" s="417"/>
      <c r="Q171" s="417">
        <v>1</v>
      </c>
      <c r="R171" s="417">
        <v>1</v>
      </c>
      <c r="S171" s="417">
        <v>0.05</v>
      </c>
      <c r="T171" s="432">
        <f t="shared" si="16"/>
        <v>12</v>
      </c>
      <c r="U171" s="68"/>
      <c r="V171" s="433">
        <f t="shared" si="19"/>
        <v>12</v>
      </c>
      <c r="W171" s="434">
        <f t="shared" si="20"/>
        <v>1680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>
        <v>1580</v>
      </c>
      <c r="L172" s="412">
        <v>2</v>
      </c>
      <c r="M172" s="62">
        <v>5</v>
      </c>
      <c r="N172" s="62"/>
      <c r="O172" s="413"/>
      <c r="P172" s="413"/>
      <c r="Q172" s="413"/>
      <c r="R172" s="413"/>
      <c r="S172" s="413"/>
      <c r="T172" s="427">
        <f t="shared" si="16"/>
        <v>7</v>
      </c>
      <c r="U172" s="82"/>
      <c r="V172" s="427">
        <f t="shared" si="19"/>
        <v>7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>
        <v>1580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13</v>
      </c>
      <c r="U173" s="84"/>
      <c r="V173" s="430">
        <f t="shared" si="19"/>
        <v>13</v>
      </c>
      <c r="W173" s="431">
        <f t="shared" si="20"/>
        <v>758.333333333333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>
        <v>1580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6</v>
      </c>
      <c r="U174" s="68"/>
      <c r="V174" s="433">
        <f t="shared" si="19"/>
        <v>6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>
        <v>1580</v>
      </c>
      <c r="L175" s="412">
        <v>2</v>
      </c>
      <c r="M175" s="62">
        <v>5</v>
      </c>
      <c r="N175" s="62"/>
      <c r="O175" s="413"/>
      <c r="P175" s="413"/>
      <c r="Q175" s="413">
        <v>1</v>
      </c>
      <c r="R175" s="413">
        <v>1</v>
      </c>
      <c r="S175" s="413">
        <v>0.05</v>
      </c>
      <c r="T175" s="427">
        <f t="shared" si="16"/>
        <v>7</v>
      </c>
      <c r="U175" s="82"/>
      <c r="V175" s="427">
        <f t="shared" si="19"/>
        <v>7</v>
      </c>
      <c r="W175" s="428">
        <f t="shared" si="20"/>
        <v>980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>
        <v>1580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11</v>
      </c>
      <c r="U176" s="84"/>
      <c r="V176" s="430">
        <f t="shared" si="19"/>
        <v>11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>
        <v>1399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12</v>
      </c>
      <c r="U177" s="68"/>
      <c r="V177" s="433">
        <f t="shared" si="19"/>
        <v>12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>
        <v>1580</v>
      </c>
      <c r="L178" s="412">
        <v>2</v>
      </c>
      <c r="M178" s="62">
        <v>10</v>
      </c>
      <c r="N178" s="62"/>
      <c r="O178" s="413"/>
      <c r="P178" s="413"/>
      <c r="Q178" s="413"/>
      <c r="R178" s="413">
        <v>1</v>
      </c>
      <c r="S178" s="413">
        <v>0.02</v>
      </c>
      <c r="T178" s="427">
        <f t="shared" si="16"/>
        <v>12</v>
      </c>
      <c r="U178" s="82"/>
      <c r="V178" s="427">
        <f t="shared" si="19"/>
        <v>12</v>
      </c>
      <c r="W178" s="428">
        <f t="shared" si="20"/>
        <v>4200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>
        <v>1580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13</v>
      </c>
      <c r="U179" s="84"/>
      <c r="V179" s="430">
        <f t="shared" si="19"/>
        <v>13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>
        <v>1580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13</v>
      </c>
      <c r="U180" s="68"/>
      <c r="V180" s="433">
        <f t="shared" si="19"/>
        <v>13</v>
      </c>
      <c r="W180" s="434">
        <f t="shared" si="20"/>
        <v>1820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>
        <v>1580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14</v>
      </c>
      <c r="U181" s="82"/>
      <c r="V181" s="427">
        <f t="shared" si="19"/>
        <v>14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>
        <v>1580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11</v>
      </c>
      <c r="U182" s="84"/>
      <c r="V182" s="430">
        <f t="shared" si="19"/>
        <v>11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30</v>
      </c>
      <c r="U186" s="68"/>
      <c r="V186" s="433">
        <f t="shared" si="19"/>
        <v>30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23</v>
      </c>
      <c r="U187" s="82"/>
      <c r="V187" s="427">
        <f t="shared" si="19"/>
        <v>23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18</v>
      </c>
      <c r="U188" s="82"/>
      <c r="V188" s="427">
        <f t="shared" si="19"/>
        <v>18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33</v>
      </c>
      <c r="U189" s="84"/>
      <c r="V189" s="430">
        <f t="shared" si="19"/>
        <v>33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>
        <v>1280</v>
      </c>
      <c r="L190" s="469">
        <v>2</v>
      </c>
      <c r="M190" s="275">
        <v>18</v>
      </c>
      <c r="N190" s="275"/>
      <c r="O190" s="470">
        <v>1</v>
      </c>
      <c r="P190" s="470">
        <v>2</v>
      </c>
      <c r="Q190" s="470">
        <v>3</v>
      </c>
      <c r="R190" s="470">
        <v>3</v>
      </c>
      <c r="S190" s="471">
        <v>0.44</v>
      </c>
      <c r="T190" s="472">
        <f t="shared" si="21"/>
        <v>20</v>
      </c>
      <c r="U190" s="472"/>
      <c r="V190" s="474">
        <f t="shared" si="19"/>
        <v>20</v>
      </c>
      <c r="W190" s="473">
        <f t="shared" si="20"/>
        <v>318.181818181818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>
        <v>1280</v>
      </c>
      <c r="L191" s="469">
        <v>5</v>
      </c>
      <c r="M191" s="275">
        <v>6</v>
      </c>
      <c r="N191" s="275"/>
      <c r="O191" s="470"/>
      <c r="P191" s="470"/>
      <c r="Q191" s="470"/>
      <c r="R191" s="470"/>
      <c r="S191" s="471"/>
      <c r="T191" s="472">
        <f t="shared" si="21"/>
        <v>11</v>
      </c>
      <c r="U191" s="472"/>
      <c r="V191" s="474">
        <f t="shared" si="19"/>
        <v>11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>
        <v>1280</v>
      </c>
      <c r="L192" s="469">
        <v>4</v>
      </c>
      <c r="M192" s="275">
        <v>5</v>
      </c>
      <c r="N192" s="275"/>
      <c r="O192" s="470"/>
      <c r="P192" s="470"/>
      <c r="Q192" s="470"/>
      <c r="R192" s="470"/>
      <c r="S192" s="471"/>
      <c r="T192" s="472">
        <f t="shared" si="21"/>
        <v>9</v>
      </c>
      <c r="U192" s="472"/>
      <c r="V192" s="474">
        <f t="shared" si="19"/>
        <v>9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5</v>
      </c>
      <c r="M15" s="104">
        <f t="shared" si="0"/>
        <v>55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5</v>
      </c>
      <c r="M16" s="108">
        <f t="shared" si="0"/>
        <v>53.5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10</v>
      </c>
      <c r="M17" s="100">
        <f t="shared" si="0"/>
        <v>107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4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1</v>
      </c>
      <c r="M53" s="113">
        <f t="shared" si="0"/>
        <v>12.2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1</v>
      </c>
      <c r="M88" s="100">
        <f t="shared" si="5"/>
        <v>13.5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1</v>
      </c>
      <c r="M89" s="104">
        <f t="shared" si="5"/>
        <v>13.5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27</v>
      </c>
      <c r="M193" s="283">
        <f>SUM(M4:M192)</f>
        <v>254.7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>
        <v>1</v>
      </c>
      <c r="Q4" s="43">
        <v>0.02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12600</v>
      </c>
      <c r="V4" s="46" t="s">
        <v>782</v>
      </c>
    </row>
    <row r="5" customHeight="1" spans="2:22">
      <c r="B5" s="6"/>
      <c r="C5" s="7" t="s">
        <v>783</v>
      </c>
      <c r="D5" s="8" t="s">
        <v>784</v>
      </c>
      <c r="E5" s="8" t="s">
        <v>785</v>
      </c>
      <c r="F5" s="9" t="s">
        <v>780</v>
      </c>
      <c r="G5" s="10" t="s">
        <v>786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782</v>
      </c>
    </row>
    <row r="6" customHeight="1" spans="2:22">
      <c r="B6" s="6"/>
      <c r="C6" s="7" t="s">
        <v>787</v>
      </c>
      <c r="D6" s="8" t="s">
        <v>788</v>
      </c>
      <c r="E6" s="8" t="s">
        <v>24</v>
      </c>
      <c r="F6" s="9" t="s">
        <v>780</v>
      </c>
      <c r="G6" s="10" t="s">
        <v>789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782</v>
      </c>
    </row>
    <row r="7" customHeight="1" spans="2:22">
      <c r="B7" s="6"/>
      <c r="C7" s="7" t="s">
        <v>790</v>
      </c>
      <c r="D7" s="8" t="s">
        <v>791</v>
      </c>
      <c r="E7" s="8" t="s">
        <v>792</v>
      </c>
      <c r="F7" s="9" t="s">
        <v>780</v>
      </c>
      <c r="G7" s="10" t="s">
        <v>793</v>
      </c>
      <c r="H7" s="11">
        <v>598</v>
      </c>
      <c r="I7" s="31"/>
      <c r="J7" s="32">
        <v>11</v>
      </c>
      <c r="K7" s="33">
        <v>13</v>
      </c>
      <c r="L7" s="33"/>
      <c r="M7" s="33"/>
      <c r="N7" s="33">
        <v>2</v>
      </c>
      <c r="O7" s="33">
        <v>2</v>
      </c>
      <c r="P7" s="33">
        <v>4</v>
      </c>
      <c r="Q7" s="43">
        <v>0.27</v>
      </c>
      <c r="R7" s="44">
        <f t="shared" si="0"/>
        <v>24</v>
      </c>
      <c r="S7" s="45"/>
      <c r="T7" s="45">
        <f t="shared" si="1"/>
        <v>24</v>
      </c>
      <c r="U7" s="33">
        <f t="shared" si="2"/>
        <v>622.222222222222</v>
      </c>
      <c r="V7" s="46" t="s">
        <v>782</v>
      </c>
    </row>
    <row r="8" customHeight="1" spans="2:22">
      <c r="B8" s="6"/>
      <c r="C8" s="7" t="s">
        <v>794</v>
      </c>
      <c r="D8" s="8" t="s">
        <v>795</v>
      </c>
      <c r="E8" s="8" t="s">
        <v>153</v>
      </c>
      <c r="F8" s="9" t="s">
        <v>796</v>
      </c>
      <c r="G8" s="10" t="s">
        <v>797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782</v>
      </c>
    </row>
    <row r="9" customHeight="1" spans="2:22">
      <c r="B9" s="6"/>
      <c r="C9" s="7" t="s">
        <v>798</v>
      </c>
      <c r="D9" s="8" t="s">
        <v>799</v>
      </c>
      <c r="E9" s="8" t="s">
        <v>785</v>
      </c>
      <c r="F9" s="9" t="s">
        <v>796</v>
      </c>
      <c r="G9" s="10" t="s">
        <v>800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782</v>
      </c>
    </row>
    <row r="10" customHeight="1" spans="2:22">
      <c r="B10" s="15"/>
      <c r="C10" s="290" t="s">
        <v>801</v>
      </c>
      <c r="D10" s="291" t="s">
        <v>802</v>
      </c>
      <c r="E10" s="291" t="s">
        <v>24</v>
      </c>
      <c r="F10" s="18" t="s">
        <v>796</v>
      </c>
      <c r="G10" s="292" t="s">
        <v>803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782</v>
      </c>
    </row>
    <row r="11" customHeight="1" spans="2:22">
      <c r="B11" s="293"/>
      <c r="C11" s="294" t="s">
        <v>804</v>
      </c>
      <c r="D11" s="295" t="s">
        <v>805</v>
      </c>
      <c r="E11" s="295"/>
      <c r="F11" s="296" t="s">
        <v>806</v>
      </c>
      <c r="G11" s="297" t="s">
        <v>807</v>
      </c>
      <c r="H11" s="298">
        <v>318</v>
      </c>
      <c r="I11" s="318"/>
      <c r="J11" s="319">
        <v>9</v>
      </c>
      <c r="K11" s="320"/>
      <c r="L11" s="320"/>
      <c r="M11" s="320"/>
      <c r="N11" s="320">
        <v>5</v>
      </c>
      <c r="O11" s="320">
        <v>9</v>
      </c>
      <c r="P11" s="320">
        <v>10</v>
      </c>
      <c r="Q11" s="330">
        <v>0.82</v>
      </c>
      <c r="R11" s="331">
        <f t="shared" si="0"/>
        <v>9</v>
      </c>
      <c r="S11" s="332"/>
      <c r="T11" s="332">
        <f t="shared" si="1"/>
        <v>9</v>
      </c>
      <c r="U11" s="320">
        <f t="shared" si="2"/>
        <v>76.8292682926829</v>
      </c>
      <c r="V11" s="333" t="s">
        <v>782</v>
      </c>
    </row>
    <row r="12" customHeight="1" spans="2:22">
      <c r="B12" s="299"/>
      <c r="C12" s="7" t="s">
        <v>808</v>
      </c>
      <c r="D12" s="8" t="s">
        <v>809</v>
      </c>
      <c r="E12" s="8"/>
      <c r="F12" s="9" t="s">
        <v>810</v>
      </c>
      <c r="G12" s="10" t="s">
        <v>811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782</v>
      </c>
    </row>
    <row r="13" customHeight="1" spans="2:22">
      <c r="B13" s="299"/>
      <c r="C13" s="7" t="s">
        <v>812</v>
      </c>
      <c r="D13" s="8" t="s">
        <v>813</v>
      </c>
      <c r="E13" s="8"/>
      <c r="F13" s="9" t="s">
        <v>814</v>
      </c>
      <c r="G13" s="10" t="s">
        <v>815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782</v>
      </c>
    </row>
    <row r="14" customHeight="1" spans="2:22">
      <c r="B14" s="299"/>
      <c r="C14" s="7" t="s">
        <v>816</v>
      </c>
      <c r="D14" s="8" t="s">
        <v>817</v>
      </c>
      <c r="E14" s="8"/>
      <c r="F14" s="9" t="s">
        <v>818</v>
      </c>
      <c r="G14" s="10" t="s">
        <v>819</v>
      </c>
      <c r="H14" s="11">
        <v>358</v>
      </c>
      <c r="I14" s="31"/>
      <c r="J14" s="32">
        <v>3</v>
      </c>
      <c r="K14" s="33"/>
      <c r="L14" s="33"/>
      <c r="M14" s="33"/>
      <c r="N14" s="33">
        <v>2</v>
      </c>
      <c r="O14" s="33">
        <v>3</v>
      </c>
      <c r="P14" s="33">
        <v>4</v>
      </c>
      <c r="Q14" s="43">
        <v>0.31</v>
      </c>
      <c r="R14" s="44">
        <f t="shared" si="0"/>
        <v>3</v>
      </c>
      <c r="S14" s="45"/>
      <c r="T14" s="45">
        <f t="shared" si="1"/>
        <v>3</v>
      </c>
      <c r="U14" s="33">
        <f t="shared" si="2"/>
        <v>67.741935483871</v>
      </c>
      <c r="V14" s="46" t="s">
        <v>782</v>
      </c>
    </row>
    <row r="15" customHeight="1" spans="2:22">
      <c r="B15" s="300"/>
      <c r="C15" s="301" t="s">
        <v>820</v>
      </c>
      <c r="D15" s="302" t="s">
        <v>821</v>
      </c>
      <c r="E15" s="302"/>
      <c r="F15" s="303" t="s">
        <v>818</v>
      </c>
      <c r="G15" s="304" t="s">
        <v>822</v>
      </c>
      <c r="H15" s="26">
        <v>358</v>
      </c>
      <c r="I15" s="37"/>
      <c r="J15" s="38"/>
      <c r="K15" s="39"/>
      <c r="L15" s="39"/>
      <c r="M15" s="39"/>
      <c r="N15" s="39">
        <v>4</v>
      </c>
      <c r="O15" s="39">
        <v>5</v>
      </c>
      <c r="P15" s="39">
        <v>5</v>
      </c>
      <c r="Q15" s="48">
        <v>0.53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782</v>
      </c>
    </row>
    <row r="16" customHeight="1" spans="2:22">
      <c r="B16" s="305"/>
      <c r="C16" s="306" t="s">
        <v>823</v>
      </c>
      <c r="D16" s="307" t="s">
        <v>824</v>
      </c>
      <c r="E16" s="307"/>
      <c r="F16" s="308" t="s">
        <v>825</v>
      </c>
      <c r="G16" s="309" t="s">
        <v>826</v>
      </c>
      <c r="H16" s="310">
        <v>398</v>
      </c>
      <c r="I16" s="321"/>
      <c r="J16" s="322">
        <v>28</v>
      </c>
      <c r="K16" s="323"/>
      <c r="L16" s="323"/>
      <c r="M16" s="323">
        <v>1</v>
      </c>
      <c r="N16" s="323">
        <v>1</v>
      </c>
      <c r="O16" s="323">
        <v>1</v>
      </c>
      <c r="P16" s="323">
        <v>2</v>
      </c>
      <c r="Q16" s="335">
        <v>0.29</v>
      </c>
      <c r="R16" s="336">
        <f t="shared" si="0"/>
        <v>28</v>
      </c>
      <c r="S16" s="337"/>
      <c r="T16" s="337">
        <f t="shared" si="1"/>
        <v>28</v>
      </c>
      <c r="U16" s="323">
        <f t="shared" si="2"/>
        <v>675.862068965517</v>
      </c>
      <c r="V16" s="338" t="s">
        <v>782</v>
      </c>
    </row>
    <row r="17" customHeight="1" spans="2:22">
      <c r="B17" s="6"/>
      <c r="C17" s="7" t="s">
        <v>827</v>
      </c>
      <c r="D17" s="8" t="s">
        <v>828</v>
      </c>
      <c r="E17" s="8"/>
      <c r="F17" s="9" t="s">
        <v>829</v>
      </c>
      <c r="G17" s="10" t="s">
        <v>830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782</v>
      </c>
    </row>
    <row r="18" customHeight="1" spans="2:22">
      <c r="B18" s="6"/>
      <c r="C18" s="7" t="s">
        <v>831</v>
      </c>
      <c r="D18" s="8" t="s">
        <v>832</v>
      </c>
      <c r="E18" s="8"/>
      <c r="F18" s="9" t="s">
        <v>833</v>
      </c>
      <c r="G18" s="10" t="s">
        <v>834</v>
      </c>
      <c r="H18" s="11">
        <v>398</v>
      </c>
      <c r="I18" s="31"/>
      <c r="J18" s="32">
        <v>13</v>
      </c>
      <c r="K18" s="33"/>
      <c r="L18" s="33"/>
      <c r="M18" s="33"/>
      <c r="N18" s="33">
        <v>3</v>
      </c>
      <c r="O18" s="33">
        <v>4</v>
      </c>
      <c r="P18" s="33">
        <v>7</v>
      </c>
      <c r="Q18" s="43">
        <v>0.46</v>
      </c>
      <c r="R18" s="44">
        <f t="shared" si="0"/>
        <v>13</v>
      </c>
      <c r="S18" s="45"/>
      <c r="T18" s="45">
        <f t="shared" si="1"/>
        <v>13</v>
      </c>
      <c r="U18" s="33">
        <f t="shared" si="2"/>
        <v>197.826086956522</v>
      </c>
      <c r="V18" s="46" t="s">
        <v>782</v>
      </c>
    </row>
    <row r="19" customHeight="1" spans="2:22">
      <c r="B19" s="6"/>
      <c r="C19" s="7" t="s">
        <v>835</v>
      </c>
      <c r="D19" s="8" t="s">
        <v>836</v>
      </c>
      <c r="E19" s="8"/>
      <c r="F19" s="9" t="s">
        <v>806</v>
      </c>
      <c r="G19" s="10" t="s">
        <v>837</v>
      </c>
      <c r="H19" s="11">
        <v>298</v>
      </c>
      <c r="I19" s="31"/>
      <c r="J19" s="32"/>
      <c r="K19" s="33"/>
      <c r="L19" s="33"/>
      <c r="M19" s="33"/>
      <c r="N19" s="33"/>
      <c r="O19" s="33"/>
      <c r="P19" s="33">
        <v>2</v>
      </c>
      <c r="Q19" s="43">
        <v>0.03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782</v>
      </c>
    </row>
    <row r="20" customHeight="1" spans="2:22">
      <c r="B20" s="6"/>
      <c r="C20" s="7" t="s">
        <v>838</v>
      </c>
      <c r="D20" s="8" t="s">
        <v>839</v>
      </c>
      <c r="E20" s="8"/>
      <c r="F20" s="9" t="s">
        <v>814</v>
      </c>
      <c r="G20" s="10" t="s">
        <v>840</v>
      </c>
      <c r="H20" s="11">
        <v>298</v>
      </c>
      <c r="I20" s="31"/>
      <c r="J20" s="32">
        <v>35</v>
      </c>
      <c r="K20" s="33"/>
      <c r="L20" s="33"/>
      <c r="M20" s="33"/>
      <c r="N20" s="33">
        <v>2</v>
      </c>
      <c r="O20" s="33">
        <v>3</v>
      </c>
      <c r="P20" s="33">
        <v>4</v>
      </c>
      <c r="Q20" s="43">
        <v>0.31</v>
      </c>
      <c r="R20" s="44">
        <f t="shared" si="0"/>
        <v>35</v>
      </c>
      <c r="S20" s="45"/>
      <c r="T20" s="45">
        <f t="shared" si="1"/>
        <v>35</v>
      </c>
      <c r="U20" s="33">
        <f t="shared" si="2"/>
        <v>790.322580645161</v>
      </c>
      <c r="V20" s="46" t="s">
        <v>782</v>
      </c>
    </row>
    <row r="21" customHeight="1" spans="2:22">
      <c r="B21" s="6"/>
      <c r="C21" s="7" t="s">
        <v>841</v>
      </c>
      <c r="D21" s="8" t="s">
        <v>842</v>
      </c>
      <c r="E21" s="8"/>
      <c r="F21" s="9" t="s">
        <v>818</v>
      </c>
      <c r="G21" s="10" t="s">
        <v>843</v>
      </c>
      <c r="H21" s="11">
        <v>368</v>
      </c>
      <c r="I21" s="31"/>
      <c r="J21" s="32">
        <v>25</v>
      </c>
      <c r="K21" s="33"/>
      <c r="L21" s="33"/>
      <c r="M21" s="33"/>
      <c r="N21" s="33">
        <v>1</v>
      </c>
      <c r="O21" s="33">
        <v>3</v>
      </c>
      <c r="P21" s="33">
        <v>3</v>
      </c>
      <c r="Q21" s="43">
        <v>0.22</v>
      </c>
      <c r="R21" s="44">
        <f t="shared" si="0"/>
        <v>25</v>
      </c>
      <c r="S21" s="45"/>
      <c r="T21" s="45">
        <f t="shared" si="1"/>
        <v>25</v>
      </c>
      <c r="U21" s="33">
        <f t="shared" si="2"/>
        <v>795.454545454545</v>
      </c>
      <c r="V21" s="46" t="s">
        <v>782</v>
      </c>
    </row>
    <row r="22" customHeight="1" spans="2:22">
      <c r="B22" s="15"/>
      <c r="C22" s="290" t="s">
        <v>844</v>
      </c>
      <c r="D22" s="291" t="s">
        <v>845</v>
      </c>
      <c r="E22" s="291"/>
      <c r="F22" s="18" t="s">
        <v>846</v>
      </c>
      <c r="G22" s="292" t="s">
        <v>847</v>
      </c>
      <c r="H22" s="20">
        <v>358</v>
      </c>
      <c r="I22" s="34"/>
      <c r="J22" s="35">
        <v>27</v>
      </c>
      <c r="K22" s="36"/>
      <c r="L22" s="36"/>
      <c r="M22" s="36"/>
      <c r="N22" s="36"/>
      <c r="O22" s="36">
        <v>1</v>
      </c>
      <c r="P22" s="36">
        <v>1</v>
      </c>
      <c r="Q22" s="327">
        <v>0.05</v>
      </c>
      <c r="R22" s="328">
        <f t="shared" si="0"/>
        <v>27</v>
      </c>
      <c r="S22" s="329"/>
      <c r="T22" s="329">
        <f t="shared" ref="T22:T53" si="3">R22+S22</f>
        <v>27</v>
      </c>
      <c r="U22" s="36">
        <f t="shared" ref="U22:U53" si="4">IF(Q22&gt;0,T22/Q22*7,"-")</f>
        <v>3780</v>
      </c>
      <c r="V22" s="47" t="s">
        <v>782</v>
      </c>
    </row>
    <row r="23" customHeight="1" spans="2:22">
      <c r="B23" s="293"/>
      <c r="C23" s="294" t="s">
        <v>848</v>
      </c>
      <c r="D23" s="295" t="s">
        <v>849</v>
      </c>
      <c r="E23" s="295" t="s">
        <v>38</v>
      </c>
      <c r="F23" s="296" t="s">
        <v>814</v>
      </c>
      <c r="G23" s="297" t="s">
        <v>850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782</v>
      </c>
    </row>
    <row r="24" customHeight="1" spans="2:22">
      <c r="B24" s="299"/>
      <c r="C24" s="7" t="s">
        <v>851</v>
      </c>
      <c r="D24" s="8" t="s">
        <v>852</v>
      </c>
      <c r="E24" s="8" t="s">
        <v>24</v>
      </c>
      <c r="F24" s="9" t="s">
        <v>814</v>
      </c>
      <c r="G24" s="10" t="s">
        <v>853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782</v>
      </c>
    </row>
    <row r="25" customHeight="1" spans="2:22">
      <c r="B25" s="299"/>
      <c r="C25" s="7" t="s">
        <v>854</v>
      </c>
      <c r="D25" s="8" t="s">
        <v>855</v>
      </c>
      <c r="E25" s="8" t="s">
        <v>38</v>
      </c>
      <c r="F25" s="9" t="s">
        <v>856</v>
      </c>
      <c r="G25" s="10" t="s">
        <v>857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782</v>
      </c>
    </row>
    <row r="26" customHeight="1" spans="2:22">
      <c r="B26" s="299"/>
      <c r="C26" s="7" t="s">
        <v>858</v>
      </c>
      <c r="D26" s="8" t="s">
        <v>859</v>
      </c>
      <c r="E26" s="8" t="s">
        <v>24</v>
      </c>
      <c r="F26" s="9" t="s">
        <v>856</v>
      </c>
      <c r="G26" s="10" t="s">
        <v>860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782</v>
      </c>
    </row>
    <row r="27" customHeight="1" spans="2:22">
      <c r="B27" s="299"/>
      <c r="C27" s="7" t="s">
        <v>861</v>
      </c>
      <c r="D27" s="8" t="s">
        <v>862</v>
      </c>
      <c r="E27" s="8" t="s">
        <v>31</v>
      </c>
      <c r="F27" s="9" t="s">
        <v>856</v>
      </c>
      <c r="G27" s="10" t="s">
        <v>863</v>
      </c>
      <c r="H27" s="11">
        <v>458</v>
      </c>
      <c r="I27" s="31"/>
      <c r="J27" s="32">
        <v>4</v>
      </c>
      <c r="K27" s="33"/>
      <c r="L27" s="33"/>
      <c r="M27" s="33"/>
      <c r="N27" s="33"/>
      <c r="O27" s="33">
        <v>1</v>
      </c>
      <c r="P27" s="33">
        <v>2</v>
      </c>
      <c r="Q27" s="43">
        <v>0.07</v>
      </c>
      <c r="R27" s="44">
        <f t="shared" si="0"/>
        <v>4</v>
      </c>
      <c r="S27" s="45"/>
      <c r="T27" s="45">
        <f t="shared" si="3"/>
        <v>4</v>
      </c>
      <c r="U27" s="33">
        <f t="shared" si="4"/>
        <v>400</v>
      </c>
      <c r="V27" s="46" t="s">
        <v>782</v>
      </c>
    </row>
    <row r="28" customHeight="1" spans="2:22">
      <c r="B28" s="299"/>
      <c r="C28" s="7" t="s">
        <v>864</v>
      </c>
      <c r="D28" s="8" t="s">
        <v>865</v>
      </c>
      <c r="E28" s="8" t="s">
        <v>38</v>
      </c>
      <c r="F28" s="9" t="s">
        <v>818</v>
      </c>
      <c r="G28" s="10" t="s">
        <v>866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782</v>
      </c>
    </row>
    <row r="29" customHeight="1" spans="2:22">
      <c r="B29" s="299"/>
      <c r="C29" s="7" t="s">
        <v>867</v>
      </c>
      <c r="D29" s="8" t="s">
        <v>868</v>
      </c>
      <c r="E29" s="8" t="s">
        <v>153</v>
      </c>
      <c r="F29" s="9" t="s">
        <v>818</v>
      </c>
      <c r="G29" s="10" t="s">
        <v>869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782</v>
      </c>
    </row>
    <row r="30" customHeight="1" spans="2:22">
      <c r="B30" s="299"/>
      <c r="C30" s="7" t="s">
        <v>870</v>
      </c>
      <c r="D30" s="8" t="s">
        <v>871</v>
      </c>
      <c r="E30" s="8" t="s">
        <v>872</v>
      </c>
      <c r="F30" s="9" t="s">
        <v>818</v>
      </c>
      <c r="G30" s="10" t="s">
        <v>873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782</v>
      </c>
    </row>
    <row r="31" customHeight="1" spans="2:22">
      <c r="B31" s="299"/>
      <c r="C31" s="7" t="s">
        <v>874</v>
      </c>
      <c r="D31" s="8" t="s">
        <v>875</v>
      </c>
      <c r="E31" s="8" t="s">
        <v>24</v>
      </c>
      <c r="F31" s="9" t="s">
        <v>818</v>
      </c>
      <c r="G31" s="10" t="s">
        <v>876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782</v>
      </c>
    </row>
    <row r="32" customHeight="1" spans="2:22">
      <c r="B32" s="299"/>
      <c r="C32" s="7" t="s">
        <v>877</v>
      </c>
      <c r="D32" s="8" t="s">
        <v>878</v>
      </c>
      <c r="E32" s="8" t="s">
        <v>31</v>
      </c>
      <c r="F32" s="9" t="s">
        <v>818</v>
      </c>
      <c r="G32" s="10" t="s">
        <v>879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782</v>
      </c>
    </row>
    <row r="33" customHeight="1" spans="2:22">
      <c r="B33" s="299"/>
      <c r="C33" s="7" t="s">
        <v>880</v>
      </c>
      <c r="D33" s="8" t="s">
        <v>881</v>
      </c>
      <c r="E33" s="8" t="s">
        <v>38</v>
      </c>
      <c r="F33" s="9" t="s">
        <v>846</v>
      </c>
      <c r="G33" s="10" t="s">
        <v>882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782</v>
      </c>
    </row>
    <row r="34" customHeight="1" spans="2:22">
      <c r="B34" s="299"/>
      <c r="C34" s="7" t="s">
        <v>883</v>
      </c>
      <c r="D34" s="8" t="s">
        <v>884</v>
      </c>
      <c r="E34" s="8" t="s">
        <v>153</v>
      </c>
      <c r="F34" s="9" t="s">
        <v>846</v>
      </c>
      <c r="G34" s="10" t="s">
        <v>885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782</v>
      </c>
    </row>
    <row r="35" customHeight="1" spans="2:22">
      <c r="B35" s="299"/>
      <c r="C35" s="7" t="s">
        <v>886</v>
      </c>
      <c r="D35" s="8" t="s">
        <v>887</v>
      </c>
      <c r="E35" s="8" t="s">
        <v>872</v>
      </c>
      <c r="F35" s="9" t="s">
        <v>846</v>
      </c>
      <c r="G35" s="10" t="s">
        <v>888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782</v>
      </c>
    </row>
    <row r="36" customHeight="1" spans="2:22">
      <c r="B36" s="299"/>
      <c r="C36" s="7" t="s">
        <v>889</v>
      </c>
      <c r="D36" s="8" t="s">
        <v>890</v>
      </c>
      <c r="E36" s="8" t="s">
        <v>24</v>
      </c>
      <c r="F36" s="9" t="s">
        <v>846</v>
      </c>
      <c r="G36" s="10" t="s">
        <v>891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782</v>
      </c>
    </row>
    <row r="37" customHeight="1" spans="2:22">
      <c r="B37" s="299"/>
      <c r="C37" s="7" t="s">
        <v>892</v>
      </c>
      <c r="D37" s="8" t="s">
        <v>893</v>
      </c>
      <c r="E37" s="8" t="s">
        <v>31</v>
      </c>
      <c r="F37" s="9" t="s">
        <v>846</v>
      </c>
      <c r="G37" s="10" t="s">
        <v>894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782</v>
      </c>
    </row>
    <row r="38" customHeight="1" spans="2:22">
      <c r="B38" s="299"/>
      <c r="C38" s="7" t="s">
        <v>895</v>
      </c>
      <c r="D38" s="8" t="s">
        <v>896</v>
      </c>
      <c r="E38" s="8" t="s">
        <v>38</v>
      </c>
      <c r="F38" s="9" t="s">
        <v>806</v>
      </c>
      <c r="G38" s="10" t="s">
        <v>897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782</v>
      </c>
    </row>
    <row r="39" customHeight="1" spans="2:22">
      <c r="B39" s="299"/>
      <c r="C39" s="7" t="s">
        <v>898</v>
      </c>
      <c r="D39" s="8" t="s">
        <v>899</v>
      </c>
      <c r="E39" s="8" t="s">
        <v>24</v>
      </c>
      <c r="F39" s="9" t="s">
        <v>806</v>
      </c>
      <c r="G39" s="10" t="s">
        <v>900</v>
      </c>
      <c r="H39" s="11">
        <v>398</v>
      </c>
      <c r="I39" s="31"/>
      <c r="J39" s="32">
        <v>6</v>
      </c>
      <c r="K39" s="33">
        <v>9</v>
      </c>
      <c r="L39" s="33"/>
      <c r="M39" s="33"/>
      <c r="N39" s="33">
        <v>2</v>
      </c>
      <c r="O39" s="33">
        <v>2</v>
      </c>
      <c r="P39" s="33">
        <v>2</v>
      </c>
      <c r="Q39" s="43">
        <v>0.24</v>
      </c>
      <c r="R39" s="44">
        <f t="shared" si="5"/>
        <v>15</v>
      </c>
      <c r="S39" s="45"/>
      <c r="T39" s="45">
        <f t="shared" si="3"/>
        <v>15</v>
      </c>
      <c r="U39" s="33">
        <f t="shared" si="4"/>
        <v>437.5</v>
      </c>
      <c r="V39" s="46" t="s">
        <v>782</v>
      </c>
    </row>
    <row r="40" customHeight="1" spans="2:22">
      <c r="B40" s="299"/>
      <c r="C40" s="7" t="s">
        <v>901</v>
      </c>
      <c r="D40" s="8" t="s">
        <v>902</v>
      </c>
      <c r="E40" s="8" t="s">
        <v>38</v>
      </c>
      <c r="F40" s="9" t="s">
        <v>903</v>
      </c>
      <c r="G40" s="10" t="s">
        <v>904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782</v>
      </c>
    </row>
    <row r="41" customHeight="1" spans="2:22">
      <c r="B41" s="299"/>
      <c r="C41" s="7" t="s">
        <v>905</v>
      </c>
      <c r="D41" s="8" t="s">
        <v>906</v>
      </c>
      <c r="E41" s="8" t="s">
        <v>153</v>
      </c>
      <c r="F41" s="9" t="s">
        <v>903</v>
      </c>
      <c r="G41" s="10" t="s">
        <v>907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782</v>
      </c>
    </row>
    <row r="42" customHeight="1" spans="2:22">
      <c r="B42" s="299"/>
      <c r="C42" s="7" t="s">
        <v>908</v>
      </c>
      <c r="D42" s="8" t="s">
        <v>909</v>
      </c>
      <c r="E42" s="8" t="s">
        <v>872</v>
      </c>
      <c r="F42" s="9" t="s">
        <v>903</v>
      </c>
      <c r="G42" s="10" t="s">
        <v>910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>
        <v>1</v>
      </c>
      <c r="Q42" s="43">
        <v>0.02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10150</v>
      </c>
      <c r="V42" s="46" t="s">
        <v>782</v>
      </c>
    </row>
    <row r="43" customHeight="1" spans="2:22">
      <c r="B43" s="299"/>
      <c r="C43" s="7" t="s">
        <v>911</v>
      </c>
      <c r="D43" s="8" t="s">
        <v>912</v>
      </c>
      <c r="E43" s="8" t="s">
        <v>24</v>
      </c>
      <c r="F43" s="9" t="s">
        <v>903</v>
      </c>
      <c r="G43" s="10" t="s">
        <v>913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2</v>
      </c>
      <c r="Q43" s="43">
        <v>0.03</v>
      </c>
      <c r="R43" s="44">
        <f t="shared" si="5"/>
        <v>38</v>
      </c>
      <c r="S43" s="45"/>
      <c r="T43" s="45">
        <f t="shared" si="3"/>
        <v>38</v>
      </c>
      <c r="U43" s="33">
        <f t="shared" si="4"/>
        <v>8866.66666666667</v>
      </c>
      <c r="V43" s="46" t="s">
        <v>782</v>
      </c>
    </row>
    <row r="44" customHeight="1" spans="2:22">
      <c r="B44" s="299"/>
      <c r="C44" s="7" t="s">
        <v>914</v>
      </c>
      <c r="D44" s="8" t="s">
        <v>915</v>
      </c>
      <c r="E44" s="8" t="s">
        <v>31</v>
      </c>
      <c r="F44" s="9" t="s">
        <v>903</v>
      </c>
      <c r="G44" s="10" t="s">
        <v>916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782</v>
      </c>
    </row>
    <row r="45" customHeight="1" spans="2:22">
      <c r="B45" s="299"/>
      <c r="C45" s="7" t="s">
        <v>917</v>
      </c>
      <c r="D45" s="8" t="s">
        <v>918</v>
      </c>
      <c r="E45" s="8" t="s">
        <v>38</v>
      </c>
      <c r="F45" s="9" t="s">
        <v>919</v>
      </c>
      <c r="G45" s="10" t="s">
        <v>920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782</v>
      </c>
    </row>
    <row r="46" customHeight="1" spans="2:22">
      <c r="B46" s="299"/>
      <c r="C46" s="7" t="s">
        <v>921</v>
      </c>
      <c r="D46" s="8" t="s">
        <v>922</v>
      </c>
      <c r="E46" s="8" t="s">
        <v>153</v>
      </c>
      <c r="F46" s="9" t="s">
        <v>919</v>
      </c>
      <c r="G46" s="10" t="s">
        <v>923</v>
      </c>
      <c r="H46" s="11">
        <v>458</v>
      </c>
      <c r="I46" s="31"/>
      <c r="J46" s="32">
        <v>38</v>
      </c>
      <c r="K46" s="33"/>
      <c r="L46" s="33"/>
      <c r="M46" s="33"/>
      <c r="N46" s="33">
        <v>1</v>
      </c>
      <c r="O46" s="33">
        <v>1</v>
      </c>
      <c r="P46" s="33">
        <v>2</v>
      </c>
      <c r="Q46" s="43">
        <v>0.14</v>
      </c>
      <c r="R46" s="44">
        <f t="shared" si="5"/>
        <v>38</v>
      </c>
      <c r="S46" s="45"/>
      <c r="T46" s="45">
        <f t="shared" si="3"/>
        <v>38</v>
      </c>
      <c r="U46" s="33">
        <f t="shared" si="4"/>
        <v>1900</v>
      </c>
      <c r="V46" s="46" t="s">
        <v>782</v>
      </c>
    </row>
    <row r="47" customHeight="1" spans="2:22">
      <c r="B47" s="299"/>
      <c r="C47" s="7" t="s">
        <v>924</v>
      </c>
      <c r="D47" s="8" t="s">
        <v>925</v>
      </c>
      <c r="E47" s="8" t="s">
        <v>872</v>
      </c>
      <c r="F47" s="9" t="s">
        <v>919</v>
      </c>
      <c r="G47" s="10" t="s">
        <v>926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782</v>
      </c>
    </row>
    <row r="48" customHeight="1" spans="2:22">
      <c r="B48" s="299"/>
      <c r="C48" s="7" t="s">
        <v>927</v>
      </c>
      <c r="D48" s="8" t="s">
        <v>928</v>
      </c>
      <c r="E48" s="8" t="s">
        <v>24</v>
      </c>
      <c r="F48" s="9" t="s">
        <v>919</v>
      </c>
      <c r="G48" s="10" t="s">
        <v>929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782</v>
      </c>
    </row>
    <row r="49" customHeight="1" spans="2:22">
      <c r="B49" s="300"/>
      <c r="C49" s="301" t="s">
        <v>930</v>
      </c>
      <c r="D49" s="302" t="s">
        <v>931</v>
      </c>
      <c r="E49" s="302" t="s">
        <v>31</v>
      </c>
      <c r="F49" s="303" t="s">
        <v>919</v>
      </c>
      <c r="G49" s="304" t="s">
        <v>932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782</v>
      </c>
    </row>
    <row r="50" customHeight="1" spans="2:22">
      <c r="B50" s="293"/>
      <c r="C50" s="294" t="s">
        <v>933</v>
      </c>
      <c r="D50" s="295" t="s">
        <v>934</v>
      </c>
      <c r="E50" s="295" t="s">
        <v>145</v>
      </c>
      <c r="F50" s="296" t="s">
        <v>825</v>
      </c>
      <c r="G50" s="297" t="s">
        <v>935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782</v>
      </c>
    </row>
    <row r="51" customHeight="1" spans="2:22">
      <c r="B51" s="299"/>
      <c r="C51" s="7" t="s">
        <v>936</v>
      </c>
      <c r="D51" s="8" t="s">
        <v>937</v>
      </c>
      <c r="E51" s="8" t="s">
        <v>145</v>
      </c>
      <c r="F51" s="308" t="s">
        <v>829</v>
      </c>
      <c r="G51" s="10" t="s">
        <v>938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782</v>
      </c>
    </row>
    <row r="52" customHeight="1" spans="2:22">
      <c r="B52" s="299"/>
      <c r="C52" s="7" t="s">
        <v>939</v>
      </c>
      <c r="D52" s="8" t="s">
        <v>940</v>
      </c>
      <c r="E52" s="8" t="s">
        <v>145</v>
      </c>
      <c r="F52" s="308" t="s">
        <v>833</v>
      </c>
      <c r="G52" s="10" t="s">
        <v>941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782</v>
      </c>
    </row>
    <row r="53" customHeight="1" spans="2:22">
      <c r="B53" s="300"/>
      <c r="C53" s="301" t="s">
        <v>942</v>
      </c>
      <c r="D53" s="302" t="s">
        <v>943</v>
      </c>
      <c r="E53" s="302" t="s">
        <v>944</v>
      </c>
      <c r="F53" s="303" t="s">
        <v>945</v>
      </c>
      <c r="G53" s="304" t="s">
        <v>946</v>
      </c>
      <c r="H53" s="26">
        <v>398</v>
      </c>
      <c r="I53" s="37"/>
      <c r="J53" s="38">
        <v>1</v>
      </c>
      <c r="K53" s="39"/>
      <c r="L53" s="39"/>
      <c r="M53" s="39"/>
      <c r="N53" s="39"/>
      <c r="O53" s="39">
        <v>1</v>
      </c>
      <c r="P53" s="39">
        <v>1</v>
      </c>
      <c r="Q53" s="48">
        <v>0.05</v>
      </c>
      <c r="R53" s="334">
        <f t="shared" si="5"/>
        <v>1</v>
      </c>
      <c r="S53" s="50"/>
      <c r="T53" s="50">
        <f t="shared" si="3"/>
        <v>1</v>
      </c>
      <c r="U53" s="39">
        <f t="shared" si="4"/>
        <v>140</v>
      </c>
      <c r="V53" s="51" t="s">
        <v>782</v>
      </c>
    </row>
    <row r="54" customHeight="1" spans="2:22">
      <c r="B54" s="311"/>
      <c r="C54" s="306" t="s">
        <v>947</v>
      </c>
      <c r="D54" s="307" t="s">
        <v>948</v>
      </c>
      <c r="E54" s="307"/>
      <c r="F54" s="308" t="s">
        <v>806</v>
      </c>
      <c r="G54" s="309" t="s">
        <v>949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782</v>
      </c>
    </row>
    <row r="55" customHeight="1" spans="2:22">
      <c r="B55" s="299"/>
      <c r="C55" s="7" t="s">
        <v>950</v>
      </c>
      <c r="D55" s="8" t="s">
        <v>951</v>
      </c>
      <c r="E55" s="8"/>
      <c r="F55" s="9" t="s">
        <v>846</v>
      </c>
      <c r="G55" s="10" t="s">
        <v>952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782</v>
      </c>
    </row>
    <row r="56" customHeight="1" spans="2:22">
      <c r="B56" s="299"/>
      <c r="C56" s="7" t="s">
        <v>953</v>
      </c>
      <c r="D56" s="8" t="s">
        <v>954</v>
      </c>
      <c r="E56" s="8"/>
      <c r="F56" s="9" t="s">
        <v>856</v>
      </c>
      <c r="G56" s="10" t="s">
        <v>955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782</v>
      </c>
    </row>
    <row r="57" customHeight="1" spans="2:22">
      <c r="B57" s="299"/>
      <c r="C57" s="7" t="s">
        <v>956</v>
      </c>
      <c r="D57" s="8" t="s">
        <v>957</v>
      </c>
      <c r="E57" s="8"/>
      <c r="F57" s="9" t="s">
        <v>818</v>
      </c>
      <c r="G57" s="10" t="s">
        <v>958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782</v>
      </c>
    </row>
    <row r="58" customHeight="1" spans="2:22">
      <c r="B58" s="300"/>
      <c r="C58" s="301" t="s">
        <v>959</v>
      </c>
      <c r="D58" s="302" t="s">
        <v>960</v>
      </c>
      <c r="E58" s="302"/>
      <c r="F58" s="303" t="s">
        <v>846</v>
      </c>
      <c r="G58" s="304" t="s">
        <v>961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782</v>
      </c>
    </row>
    <row r="59" customHeight="1" spans="2:22">
      <c r="B59" s="312"/>
      <c r="C59" s="313" t="s">
        <v>962</v>
      </c>
      <c r="D59" s="314" t="s">
        <v>963</v>
      </c>
      <c r="E59" s="314"/>
      <c r="F59" s="315" t="s">
        <v>964</v>
      </c>
      <c r="G59" s="316" t="s">
        <v>965</v>
      </c>
      <c r="H59" s="317">
        <v>298</v>
      </c>
      <c r="I59" s="324"/>
      <c r="J59" s="325">
        <v>43</v>
      </c>
      <c r="K59" s="326"/>
      <c r="L59" s="326"/>
      <c r="M59" s="326">
        <v>1</v>
      </c>
      <c r="N59" s="326">
        <v>2</v>
      </c>
      <c r="O59" s="326">
        <v>4</v>
      </c>
      <c r="P59" s="326">
        <v>6</v>
      </c>
      <c r="Q59" s="339">
        <v>0.52</v>
      </c>
      <c r="R59" s="340">
        <f t="shared" si="5"/>
        <v>43</v>
      </c>
      <c r="S59" s="341"/>
      <c r="T59" s="341">
        <f t="shared" si="6"/>
        <v>43</v>
      </c>
      <c r="U59" s="326">
        <f t="shared" si="7"/>
        <v>578.846153846154</v>
      </c>
      <c r="V59" s="342" t="s">
        <v>782</v>
      </c>
    </row>
    <row r="60" customHeight="1" spans="2:22">
      <c r="B60" s="293"/>
      <c r="C60" s="294" t="s">
        <v>966</v>
      </c>
      <c r="D60" s="295" t="s">
        <v>967</v>
      </c>
      <c r="E60" s="295"/>
      <c r="F60" s="296" t="s">
        <v>968</v>
      </c>
      <c r="G60" s="297" t="s">
        <v>969</v>
      </c>
      <c r="H60" s="298">
        <v>318</v>
      </c>
      <c r="I60" s="318"/>
      <c r="J60" s="319"/>
      <c r="K60" s="320"/>
      <c r="L60" s="320"/>
      <c r="M60" s="320"/>
      <c r="N60" s="320">
        <v>1</v>
      </c>
      <c r="O60" s="320">
        <v>9</v>
      </c>
      <c r="P60" s="320">
        <v>15</v>
      </c>
      <c r="Q60" s="330">
        <v>0.62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782</v>
      </c>
    </row>
    <row r="61" customHeight="1" spans="2:22">
      <c r="B61" s="299"/>
      <c r="C61" s="7" t="s">
        <v>970</v>
      </c>
      <c r="D61" s="8" t="s">
        <v>971</v>
      </c>
      <c r="E61" s="8"/>
      <c r="F61" s="9" t="s">
        <v>903</v>
      </c>
      <c r="G61" s="10" t="s">
        <v>972</v>
      </c>
      <c r="H61" s="11">
        <v>348</v>
      </c>
      <c r="I61" s="31"/>
      <c r="J61" s="32">
        <v>27</v>
      </c>
      <c r="K61" s="33"/>
      <c r="L61" s="33"/>
      <c r="M61" s="33"/>
      <c r="N61" s="33">
        <v>1</v>
      </c>
      <c r="O61" s="33">
        <v>3</v>
      </c>
      <c r="P61" s="33">
        <v>4</v>
      </c>
      <c r="Q61" s="43">
        <v>0.24</v>
      </c>
      <c r="R61" s="44">
        <f t="shared" si="5"/>
        <v>27</v>
      </c>
      <c r="S61" s="45"/>
      <c r="T61" s="45">
        <f t="shared" si="6"/>
        <v>27</v>
      </c>
      <c r="U61" s="33">
        <f t="shared" si="7"/>
        <v>787.5</v>
      </c>
      <c r="V61" s="46" t="s">
        <v>782</v>
      </c>
    </row>
    <row r="62" customHeight="1" spans="2:22">
      <c r="B62" s="299"/>
      <c r="C62" s="7" t="s">
        <v>973</v>
      </c>
      <c r="D62" s="8" t="s">
        <v>974</v>
      </c>
      <c r="E62" s="8"/>
      <c r="F62" s="9" t="s">
        <v>919</v>
      </c>
      <c r="G62" s="10" t="s">
        <v>975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782</v>
      </c>
    </row>
    <row r="63" customHeight="1" spans="2:22">
      <c r="B63" s="299"/>
      <c r="C63" s="7" t="s">
        <v>976</v>
      </c>
      <c r="D63" s="8" t="s">
        <v>977</v>
      </c>
      <c r="E63" s="8"/>
      <c r="F63" s="9" t="s">
        <v>978</v>
      </c>
      <c r="G63" s="10" t="s">
        <v>979</v>
      </c>
      <c r="H63" s="11">
        <v>318</v>
      </c>
      <c r="I63" s="31"/>
      <c r="J63" s="32">
        <v>38</v>
      </c>
      <c r="K63" s="33"/>
      <c r="L63" s="33"/>
      <c r="M63" s="33"/>
      <c r="N63" s="33"/>
      <c r="O63" s="33">
        <v>1</v>
      </c>
      <c r="P63" s="33">
        <v>2</v>
      </c>
      <c r="Q63" s="43">
        <v>0.07</v>
      </c>
      <c r="R63" s="44">
        <f t="shared" si="5"/>
        <v>38</v>
      </c>
      <c r="S63" s="45"/>
      <c r="T63" s="45">
        <f t="shared" si="6"/>
        <v>38</v>
      </c>
      <c r="U63" s="33">
        <f t="shared" si="7"/>
        <v>3800</v>
      </c>
      <c r="V63" s="46" t="s">
        <v>782</v>
      </c>
    </row>
    <row r="64" customHeight="1" spans="2:22">
      <c r="B64" s="299"/>
      <c r="C64" s="7" t="s">
        <v>980</v>
      </c>
      <c r="D64" s="8" t="s">
        <v>981</v>
      </c>
      <c r="E64" s="8"/>
      <c r="F64" s="9" t="s">
        <v>982</v>
      </c>
      <c r="G64" s="10" t="s">
        <v>983</v>
      </c>
      <c r="H64" s="11">
        <v>318</v>
      </c>
      <c r="I64" s="31"/>
      <c r="J64" s="32">
        <v>38</v>
      </c>
      <c r="K64" s="33"/>
      <c r="L64" s="33"/>
      <c r="M64" s="33"/>
      <c r="N64" s="33">
        <v>2</v>
      </c>
      <c r="O64" s="33">
        <v>4</v>
      </c>
      <c r="P64" s="33">
        <v>8</v>
      </c>
      <c r="Q64" s="43">
        <v>0.4</v>
      </c>
      <c r="R64" s="44">
        <f t="shared" si="5"/>
        <v>38</v>
      </c>
      <c r="S64" s="45"/>
      <c r="T64" s="45">
        <f t="shared" si="6"/>
        <v>38</v>
      </c>
      <c r="U64" s="33">
        <f t="shared" si="7"/>
        <v>665</v>
      </c>
      <c r="V64" s="46" t="s">
        <v>782</v>
      </c>
    </row>
    <row r="65" customHeight="1" spans="2:22">
      <c r="B65" s="300"/>
      <c r="C65" s="301" t="s">
        <v>984</v>
      </c>
      <c r="D65" s="302" t="s">
        <v>985</v>
      </c>
      <c r="E65" s="302"/>
      <c r="F65" s="303" t="s">
        <v>986</v>
      </c>
      <c r="G65" s="304" t="s">
        <v>987</v>
      </c>
      <c r="H65" s="26">
        <v>298</v>
      </c>
      <c r="I65" s="37"/>
      <c r="J65" s="38">
        <v>24</v>
      </c>
      <c r="K65" s="39"/>
      <c r="L65" s="39"/>
      <c r="M65" s="39">
        <v>1</v>
      </c>
      <c r="N65" s="39">
        <v>2</v>
      </c>
      <c r="O65" s="39">
        <v>6</v>
      </c>
      <c r="P65" s="39">
        <v>11</v>
      </c>
      <c r="Q65" s="48">
        <v>0.67</v>
      </c>
      <c r="R65" s="334">
        <f t="shared" si="5"/>
        <v>24</v>
      </c>
      <c r="S65" s="50"/>
      <c r="T65" s="50">
        <f t="shared" si="6"/>
        <v>24</v>
      </c>
      <c r="U65" s="39">
        <f t="shared" si="7"/>
        <v>250.746268656716</v>
      </c>
      <c r="V65" s="51" t="s">
        <v>782</v>
      </c>
    </row>
    <row r="66" customHeight="1" spans="2:22">
      <c r="B66" s="293"/>
      <c r="C66" s="294" t="s">
        <v>988</v>
      </c>
      <c r="D66" s="295" t="s">
        <v>989</v>
      </c>
      <c r="E66" s="295"/>
      <c r="F66" s="296" t="s">
        <v>990</v>
      </c>
      <c r="G66" s="297" t="s">
        <v>991</v>
      </c>
      <c r="H66" s="298">
        <v>298</v>
      </c>
      <c r="I66" s="318"/>
      <c r="J66" s="319"/>
      <c r="K66" s="320"/>
      <c r="L66" s="320"/>
      <c r="M66" s="320"/>
      <c r="N66" s="320"/>
      <c r="O66" s="320">
        <v>1</v>
      </c>
      <c r="P66" s="320">
        <v>7</v>
      </c>
      <c r="Q66" s="330">
        <v>0.14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782</v>
      </c>
    </row>
    <row r="67" customHeight="1" spans="2:22">
      <c r="B67" s="299"/>
      <c r="C67" s="7" t="s">
        <v>992</v>
      </c>
      <c r="D67" s="8" t="s">
        <v>993</v>
      </c>
      <c r="E67" s="8"/>
      <c r="F67" s="9" t="s">
        <v>994</v>
      </c>
      <c r="G67" s="10" t="s">
        <v>995</v>
      </c>
      <c r="H67" s="11">
        <v>298</v>
      </c>
      <c r="I67" s="31"/>
      <c r="J67" s="32">
        <v>96</v>
      </c>
      <c r="K67" s="33"/>
      <c r="L67" s="33"/>
      <c r="M67" s="33"/>
      <c r="N67" s="33"/>
      <c r="O67" s="33">
        <v>2</v>
      </c>
      <c r="P67" s="33">
        <v>3</v>
      </c>
      <c r="Q67" s="43">
        <v>0.12</v>
      </c>
      <c r="R67" s="44">
        <f t="shared" si="5"/>
        <v>96</v>
      </c>
      <c r="S67" s="45"/>
      <c r="T67" s="45">
        <f t="shared" si="6"/>
        <v>96</v>
      </c>
      <c r="U67" s="33">
        <f t="shared" si="7"/>
        <v>5600</v>
      </c>
      <c r="V67" s="46" t="s">
        <v>782</v>
      </c>
    </row>
    <row r="68" customHeight="1" spans="2:22">
      <c r="B68" s="299"/>
      <c r="C68" s="7" t="s">
        <v>996</v>
      </c>
      <c r="D68" s="8" t="s">
        <v>997</v>
      </c>
      <c r="E68" s="8"/>
      <c r="F68" s="9" t="s">
        <v>998</v>
      </c>
      <c r="G68" s="10" t="s">
        <v>999</v>
      </c>
      <c r="H68" s="11">
        <v>298</v>
      </c>
      <c r="I68" s="31"/>
      <c r="J68" s="32">
        <v>39</v>
      </c>
      <c r="K68" s="33"/>
      <c r="L68" s="33"/>
      <c r="M68" s="33"/>
      <c r="N68" s="33">
        <v>1</v>
      </c>
      <c r="O68" s="33">
        <v>3</v>
      </c>
      <c r="P68" s="33">
        <v>4</v>
      </c>
      <c r="Q68" s="43">
        <v>0.24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1137.5</v>
      </c>
      <c r="V68" s="46" t="s">
        <v>782</v>
      </c>
    </row>
    <row r="69" customHeight="1" spans="2:22">
      <c r="B69" s="299"/>
      <c r="C69" s="7" t="s">
        <v>1000</v>
      </c>
      <c r="D69" s="8" t="s">
        <v>1001</v>
      </c>
      <c r="E69" s="8"/>
      <c r="F69" s="9" t="s">
        <v>1002</v>
      </c>
      <c r="G69" s="10" t="s">
        <v>1003</v>
      </c>
      <c r="H69" s="11">
        <v>298</v>
      </c>
      <c r="I69" s="31"/>
      <c r="J69" s="32">
        <v>120</v>
      </c>
      <c r="K69" s="33"/>
      <c r="L69" s="33"/>
      <c r="M69" s="33"/>
      <c r="N69" s="33">
        <v>2</v>
      </c>
      <c r="O69" s="33">
        <v>4</v>
      </c>
      <c r="P69" s="33">
        <v>11</v>
      </c>
      <c r="Q69" s="43">
        <v>0.45</v>
      </c>
      <c r="R69" s="44">
        <f t="shared" si="8"/>
        <v>120</v>
      </c>
      <c r="S69" s="45"/>
      <c r="T69" s="45">
        <f t="shared" si="6"/>
        <v>120</v>
      </c>
      <c r="U69" s="33">
        <f t="shared" si="7"/>
        <v>1866.66666666667</v>
      </c>
      <c r="V69" s="46" t="s">
        <v>782</v>
      </c>
    </row>
    <row r="70" customHeight="1" spans="2:22">
      <c r="B70" s="299"/>
      <c r="C70" s="7" t="s">
        <v>1004</v>
      </c>
      <c r="D70" s="8" t="s">
        <v>1005</v>
      </c>
      <c r="E70" s="8"/>
      <c r="F70" s="9" t="s">
        <v>1006</v>
      </c>
      <c r="G70" s="10" t="s">
        <v>1007</v>
      </c>
      <c r="H70" s="11">
        <v>298</v>
      </c>
      <c r="I70" s="31"/>
      <c r="J70" s="32">
        <v>73</v>
      </c>
      <c r="K70" s="33"/>
      <c r="L70" s="33"/>
      <c r="M70" s="33"/>
      <c r="N70" s="33">
        <v>3</v>
      </c>
      <c r="O70" s="33">
        <v>7</v>
      </c>
      <c r="P70" s="33">
        <v>11</v>
      </c>
      <c r="Q70" s="43">
        <v>0.63</v>
      </c>
      <c r="R70" s="44">
        <f t="shared" si="8"/>
        <v>73</v>
      </c>
      <c r="S70" s="45"/>
      <c r="T70" s="45">
        <f t="shared" si="6"/>
        <v>73</v>
      </c>
      <c r="U70" s="33">
        <f t="shared" si="7"/>
        <v>811.111111111111</v>
      </c>
      <c r="V70" s="46" t="s">
        <v>782</v>
      </c>
    </row>
    <row r="71" customHeight="1" spans="2:22">
      <c r="B71" s="300"/>
      <c r="C71" s="301" t="s">
        <v>1008</v>
      </c>
      <c r="D71" s="302" t="s">
        <v>1009</v>
      </c>
      <c r="E71" s="302"/>
      <c r="F71" s="303" t="s">
        <v>1010</v>
      </c>
      <c r="G71" s="304" t="s">
        <v>1011</v>
      </c>
      <c r="H71" s="26">
        <v>298</v>
      </c>
      <c r="I71" s="37"/>
      <c r="J71" s="38"/>
      <c r="K71" s="39"/>
      <c r="L71" s="39"/>
      <c r="M71" s="39"/>
      <c r="N71" s="39">
        <v>1</v>
      </c>
      <c r="O71" s="39">
        <v>6</v>
      </c>
      <c r="P71" s="39">
        <v>17</v>
      </c>
      <c r="Q71" s="48">
        <v>0.54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782</v>
      </c>
    </row>
    <row r="72" customHeight="1" spans="2:22">
      <c r="B72" s="293"/>
      <c r="C72" s="294" t="s">
        <v>1012</v>
      </c>
      <c r="D72" s="295" t="s">
        <v>1013</v>
      </c>
      <c r="E72" s="295" t="s">
        <v>1014</v>
      </c>
      <c r="F72" s="296" t="s">
        <v>814</v>
      </c>
      <c r="G72" s="297" t="s">
        <v>1015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782</v>
      </c>
    </row>
    <row r="73" customHeight="1" spans="2:22">
      <c r="B73" s="299"/>
      <c r="C73" s="7" t="s">
        <v>1016</v>
      </c>
      <c r="D73" s="8" t="s">
        <v>1017</v>
      </c>
      <c r="E73" s="8" t="s">
        <v>145</v>
      </c>
      <c r="F73" s="9" t="s">
        <v>814</v>
      </c>
      <c r="G73" s="10" t="s">
        <v>1018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782</v>
      </c>
    </row>
    <row r="74" customHeight="1" spans="2:22">
      <c r="B74" s="299"/>
      <c r="C74" s="7" t="s">
        <v>1019</v>
      </c>
      <c r="D74" s="8" t="s">
        <v>1020</v>
      </c>
      <c r="E74" s="8" t="s">
        <v>1014</v>
      </c>
      <c r="F74" s="9" t="s">
        <v>856</v>
      </c>
      <c r="G74" s="10" t="s">
        <v>1021</v>
      </c>
      <c r="H74" s="11">
        <v>780</v>
      </c>
      <c r="I74" s="31"/>
      <c r="J74" s="32">
        <v>4</v>
      </c>
      <c r="K74" s="33"/>
      <c r="L74" s="33"/>
      <c r="M74" s="33"/>
      <c r="N74" s="33">
        <v>1</v>
      </c>
      <c r="O74" s="33">
        <v>2</v>
      </c>
      <c r="P74" s="33">
        <v>3</v>
      </c>
      <c r="Q74" s="43">
        <v>0.19</v>
      </c>
      <c r="R74" s="44">
        <f t="shared" si="8"/>
        <v>4</v>
      </c>
      <c r="S74" s="45"/>
      <c r="T74" s="45">
        <f t="shared" si="6"/>
        <v>4</v>
      </c>
      <c r="U74" s="33">
        <f t="shared" si="7"/>
        <v>147.368421052632</v>
      </c>
      <c r="V74" s="46" t="s">
        <v>782</v>
      </c>
    </row>
    <row r="75" customHeight="1" spans="2:22">
      <c r="B75" s="299"/>
      <c r="C75" s="7" t="s">
        <v>1022</v>
      </c>
      <c r="D75" s="8" t="s">
        <v>1023</v>
      </c>
      <c r="E75" s="8" t="s">
        <v>145</v>
      </c>
      <c r="F75" s="9" t="s">
        <v>856</v>
      </c>
      <c r="G75" s="10" t="s">
        <v>1024</v>
      </c>
      <c r="H75" s="11">
        <v>780</v>
      </c>
      <c r="I75" s="31"/>
      <c r="J75" s="32">
        <v>4</v>
      </c>
      <c r="K75" s="33"/>
      <c r="L75" s="33"/>
      <c r="M75" s="33"/>
      <c r="N75" s="33"/>
      <c r="O75" s="33">
        <v>1</v>
      </c>
      <c r="P75" s="33">
        <v>1</v>
      </c>
      <c r="Q75" s="43">
        <v>0.05</v>
      </c>
      <c r="R75" s="44">
        <f t="shared" si="8"/>
        <v>4</v>
      </c>
      <c r="S75" s="45"/>
      <c r="T75" s="45">
        <f t="shared" si="6"/>
        <v>4</v>
      </c>
      <c r="U75" s="33">
        <f t="shared" si="7"/>
        <v>560</v>
      </c>
      <c r="V75" s="46" t="s">
        <v>782</v>
      </c>
    </row>
    <row r="76" customHeight="1" spans="2:22">
      <c r="B76" s="299"/>
      <c r="C76" s="7" t="s">
        <v>1025</v>
      </c>
      <c r="D76" s="8" t="s">
        <v>1026</v>
      </c>
      <c r="E76" s="8" t="s">
        <v>1014</v>
      </c>
      <c r="F76" s="9" t="s">
        <v>818</v>
      </c>
      <c r="G76" s="10" t="s">
        <v>1027</v>
      </c>
      <c r="H76" s="11">
        <v>780</v>
      </c>
      <c r="I76" s="31"/>
      <c r="J76" s="32">
        <v>5</v>
      </c>
      <c r="K76" s="33"/>
      <c r="L76" s="33"/>
      <c r="M76" s="33"/>
      <c r="N76" s="33"/>
      <c r="O76" s="33">
        <v>1</v>
      </c>
      <c r="P76" s="33">
        <v>1</v>
      </c>
      <c r="Q76" s="43">
        <v>0.05</v>
      </c>
      <c r="R76" s="44">
        <f t="shared" si="8"/>
        <v>5</v>
      </c>
      <c r="S76" s="45"/>
      <c r="T76" s="45">
        <f t="shared" si="6"/>
        <v>5</v>
      </c>
      <c r="U76" s="33">
        <f t="shared" si="7"/>
        <v>700</v>
      </c>
      <c r="V76" s="46" t="s">
        <v>782</v>
      </c>
    </row>
    <row r="77" customHeight="1" spans="2:22">
      <c r="B77" s="299"/>
      <c r="C77" s="7" t="s">
        <v>1028</v>
      </c>
      <c r="D77" s="8" t="s">
        <v>1029</v>
      </c>
      <c r="E77" s="8" t="s">
        <v>145</v>
      </c>
      <c r="F77" s="9" t="s">
        <v>818</v>
      </c>
      <c r="G77" s="10" t="s">
        <v>1030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782</v>
      </c>
    </row>
    <row r="78" customHeight="1" spans="2:22">
      <c r="B78" s="299"/>
      <c r="C78" s="7" t="s">
        <v>1031</v>
      </c>
      <c r="D78" s="8" t="s">
        <v>1032</v>
      </c>
      <c r="E78" s="8" t="s">
        <v>1014</v>
      </c>
      <c r="F78" s="9" t="s">
        <v>846</v>
      </c>
      <c r="G78" s="10" t="s">
        <v>1033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782</v>
      </c>
    </row>
    <row r="79" customHeight="1" spans="2:22">
      <c r="B79" s="300"/>
      <c r="C79" s="301" t="s">
        <v>1034</v>
      </c>
      <c r="D79" s="302" t="s">
        <v>1035</v>
      </c>
      <c r="E79" s="302" t="s">
        <v>145</v>
      </c>
      <c r="F79" s="303" t="s">
        <v>846</v>
      </c>
      <c r="G79" s="304" t="s">
        <v>1036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782</v>
      </c>
    </row>
    <row r="80" customHeight="1" spans="2:22">
      <c r="B80" s="293"/>
      <c r="C80" s="294" t="s">
        <v>1037</v>
      </c>
      <c r="D80" s="295" t="s">
        <v>1038</v>
      </c>
      <c r="E80" s="295" t="s">
        <v>24</v>
      </c>
      <c r="F80" s="296"/>
      <c r="G80" s="297" t="s">
        <v>1039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782</v>
      </c>
    </row>
    <row r="81" customHeight="1" spans="2:22">
      <c r="B81" s="299"/>
      <c r="C81" s="7" t="s">
        <v>1040</v>
      </c>
      <c r="D81" s="8" t="s">
        <v>1041</v>
      </c>
      <c r="E81" s="8" t="s">
        <v>145</v>
      </c>
      <c r="F81" s="9"/>
      <c r="G81" s="10" t="s">
        <v>1042</v>
      </c>
      <c r="H81" s="11">
        <v>780</v>
      </c>
      <c r="I81" s="31"/>
      <c r="J81" s="32">
        <v>5</v>
      </c>
      <c r="K81" s="33">
        <v>14</v>
      </c>
      <c r="L81" s="33"/>
      <c r="M81" s="33">
        <v>2</v>
      </c>
      <c r="N81" s="33">
        <v>3</v>
      </c>
      <c r="O81" s="33">
        <v>3</v>
      </c>
      <c r="P81" s="33">
        <v>4</v>
      </c>
      <c r="Q81" s="43">
        <v>0.68</v>
      </c>
      <c r="R81" s="44">
        <f t="shared" si="8"/>
        <v>19</v>
      </c>
      <c r="S81" s="45"/>
      <c r="T81" s="45">
        <f t="shared" si="6"/>
        <v>19</v>
      </c>
      <c r="U81" s="33">
        <f t="shared" si="7"/>
        <v>195.588235294118</v>
      </c>
      <c r="V81" s="46" t="s">
        <v>782</v>
      </c>
    </row>
    <row r="82" customHeight="1" spans="2:22">
      <c r="B82" s="299"/>
      <c r="C82" s="7" t="s">
        <v>1043</v>
      </c>
      <c r="D82" s="8" t="s">
        <v>1044</v>
      </c>
      <c r="E82" s="8" t="s">
        <v>31</v>
      </c>
      <c r="F82" s="9"/>
      <c r="G82" s="10" t="s">
        <v>1045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782</v>
      </c>
    </row>
    <row r="83" customHeight="1" spans="2:22">
      <c r="B83" s="299"/>
      <c r="C83" s="7" t="s">
        <v>1046</v>
      </c>
      <c r="D83" s="8" t="s">
        <v>1047</v>
      </c>
      <c r="E83" s="8" t="s">
        <v>24</v>
      </c>
      <c r="F83" s="9"/>
      <c r="G83" s="10" t="s">
        <v>1048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782</v>
      </c>
    </row>
    <row r="84" customHeight="1" spans="2:22">
      <c r="B84" s="299"/>
      <c r="C84" s="7" t="s">
        <v>1049</v>
      </c>
      <c r="D84" s="8" t="s">
        <v>1050</v>
      </c>
      <c r="E84" s="8" t="s">
        <v>31</v>
      </c>
      <c r="F84" s="9"/>
      <c r="G84" s="10" t="s">
        <v>1051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782</v>
      </c>
    </row>
    <row r="85" customHeight="1" spans="2:22">
      <c r="B85" s="299"/>
      <c r="C85" s="7" t="s">
        <v>1052</v>
      </c>
      <c r="D85" s="8" t="s">
        <v>1053</v>
      </c>
      <c r="E85" s="8" t="s">
        <v>944</v>
      </c>
      <c r="F85" s="9"/>
      <c r="G85" s="10" t="s">
        <v>1054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782</v>
      </c>
    </row>
    <row r="86" customHeight="1" spans="2:22">
      <c r="B86" s="299"/>
      <c r="C86" s="7" t="s">
        <v>1055</v>
      </c>
      <c r="D86" s="8" t="s">
        <v>1056</v>
      </c>
      <c r="E86" s="8" t="s">
        <v>792</v>
      </c>
      <c r="F86" s="9"/>
      <c r="G86" s="10" t="s">
        <v>1057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>
        <v>1</v>
      </c>
      <c r="Q86" s="43">
        <v>0.02</v>
      </c>
      <c r="R86" s="44">
        <f t="shared" si="8"/>
        <v>5</v>
      </c>
      <c r="S86" s="45"/>
      <c r="T86" s="45">
        <f t="shared" si="6"/>
        <v>5</v>
      </c>
      <c r="U86" s="33">
        <f t="shared" si="7"/>
        <v>1750</v>
      </c>
      <c r="V86" s="46" t="s">
        <v>782</v>
      </c>
    </row>
    <row r="87" customHeight="1" spans="2:22">
      <c r="B87" s="299"/>
      <c r="C87" s="7" t="s">
        <v>1058</v>
      </c>
      <c r="D87" s="8" t="s">
        <v>1059</v>
      </c>
      <c r="E87" s="8" t="s">
        <v>153</v>
      </c>
      <c r="F87" s="9"/>
      <c r="G87" s="10" t="s">
        <v>1060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782</v>
      </c>
    </row>
    <row r="88" customHeight="1" spans="2:22">
      <c r="B88" s="299"/>
      <c r="C88" s="7" t="s">
        <v>1061</v>
      </c>
      <c r="D88" s="8" t="s">
        <v>1062</v>
      </c>
      <c r="E88" s="8" t="s">
        <v>24</v>
      </c>
      <c r="F88" s="9"/>
      <c r="G88" s="10" t="s">
        <v>1063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782</v>
      </c>
    </row>
    <row r="89" customHeight="1" spans="2:22">
      <c r="B89" s="299"/>
      <c r="C89" s="7" t="s">
        <v>1064</v>
      </c>
      <c r="D89" s="8" t="s">
        <v>1065</v>
      </c>
      <c r="E89" s="8" t="s">
        <v>145</v>
      </c>
      <c r="F89" s="9"/>
      <c r="G89" s="10" t="s">
        <v>1066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782</v>
      </c>
    </row>
    <row r="90" customHeight="1" spans="2:22">
      <c r="B90" s="299"/>
      <c r="C90" s="7" t="s">
        <v>1067</v>
      </c>
      <c r="D90" s="8" t="s">
        <v>1068</v>
      </c>
      <c r="E90" s="8" t="s">
        <v>31</v>
      </c>
      <c r="F90" s="9"/>
      <c r="G90" s="10" t="s">
        <v>1069</v>
      </c>
      <c r="H90" s="11">
        <v>780</v>
      </c>
      <c r="I90" s="31"/>
      <c r="J90" s="32">
        <v>2</v>
      </c>
      <c r="K90" s="33"/>
      <c r="L90" s="33"/>
      <c r="M90" s="33">
        <v>3</v>
      </c>
      <c r="N90" s="33">
        <v>3</v>
      </c>
      <c r="O90" s="33">
        <v>3</v>
      </c>
      <c r="P90" s="33">
        <v>3</v>
      </c>
      <c r="Q90" s="43">
        <v>0.81</v>
      </c>
      <c r="R90" s="44">
        <f t="shared" si="8"/>
        <v>2</v>
      </c>
      <c r="S90" s="45"/>
      <c r="T90" s="45">
        <f t="shared" si="6"/>
        <v>2</v>
      </c>
      <c r="U90" s="33">
        <f t="shared" si="7"/>
        <v>17.2839506172839</v>
      </c>
      <c r="V90" s="46" t="s">
        <v>782</v>
      </c>
    </row>
    <row r="91" customHeight="1" spans="2:22">
      <c r="B91" s="299"/>
      <c r="C91" s="7" t="s">
        <v>1070</v>
      </c>
      <c r="D91" s="8" t="s">
        <v>1071</v>
      </c>
      <c r="E91" s="8" t="s">
        <v>153</v>
      </c>
      <c r="F91" s="9"/>
      <c r="G91" s="10" t="s">
        <v>1072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782</v>
      </c>
    </row>
    <row r="92" customHeight="1" spans="2:22">
      <c r="B92" s="299"/>
      <c r="C92" s="7" t="s">
        <v>1073</v>
      </c>
      <c r="D92" s="8" t="s">
        <v>1074</v>
      </c>
      <c r="E92" s="8" t="s">
        <v>130</v>
      </c>
      <c r="F92" s="9"/>
      <c r="G92" s="10" t="s">
        <v>1075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782</v>
      </c>
    </row>
    <row r="93" customHeight="1" spans="2:22">
      <c r="B93" s="299"/>
      <c r="C93" s="7" t="s">
        <v>1076</v>
      </c>
      <c r="D93" s="8" t="s">
        <v>1077</v>
      </c>
      <c r="E93" s="8" t="s">
        <v>24</v>
      </c>
      <c r="F93" s="9"/>
      <c r="G93" s="10" t="s">
        <v>1078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782</v>
      </c>
    </row>
    <row r="94" customHeight="1" spans="2:22">
      <c r="B94" s="299"/>
      <c r="C94" s="7" t="s">
        <v>1079</v>
      </c>
      <c r="D94" s="8" t="s">
        <v>1080</v>
      </c>
      <c r="E94" s="8" t="s">
        <v>145</v>
      </c>
      <c r="F94" s="9"/>
      <c r="G94" s="10" t="s">
        <v>1081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782</v>
      </c>
    </row>
    <row r="95" customHeight="1" spans="2:22">
      <c r="B95" s="299"/>
      <c r="C95" s="7" t="s">
        <v>1082</v>
      </c>
      <c r="D95" s="8" t="s">
        <v>1083</v>
      </c>
      <c r="E95" s="8" t="s">
        <v>31</v>
      </c>
      <c r="F95" s="9"/>
      <c r="G95" s="10" t="s">
        <v>1084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782</v>
      </c>
    </row>
    <row r="96" customHeight="1" spans="2:22">
      <c r="B96" s="300"/>
      <c r="C96" s="301" t="s">
        <v>1085</v>
      </c>
      <c r="D96" s="302" t="s">
        <v>1086</v>
      </c>
      <c r="E96" s="302" t="s">
        <v>944</v>
      </c>
      <c r="F96" s="303"/>
      <c r="G96" s="304" t="s">
        <v>1087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782</v>
      </c>
    </row>
    <row r="97" customHeight="1" spans="2:22">
      <c r="B97" s="293"/>
      <c r="C97" s="294" t="s">
        <v>1088</v>
      </c>
      <c r="D97" s="295" t="s">
        <v>1089</v>
      </c>
      <c r="E97" s="295" t="s">
        <v>24</v>
      </c>
      <c r="F97" s="296" t="s">
        <v>856</v>
      </c>
      <c r="G97" s="297" t="s">
        <v>1090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782</v>
      </c>
    </row>
    <row r="98" customHeight="1" spans="2:22">
      <c r="B98" s="299"/>
      <c r="C98" s="7" t="s">
        <v>1091</v>
      </c>
      <c r="D98" s="8" t="s">
        <v>1092</v>
      </c>
      <c r="E98" s="8" t="s">
        <v>31</v>
      </c>
      <c r="F98" s="9" t="s">
        <v>856</v>
      </c>
      <c r="G98" s="10" t="s">
        <v>1093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782</v>
      </c>
    </row>
    <row r="99" customHeight="1" spans="2:22">
      <c r="B99" s="299"/>
      <c r="C99" s="7" t="s">
        <v>1094</v>
      </c>
      <c r="D99" s="8" t="s">
        <v>1095</v>
      </c>
      <c r="E99" s="8" t="s">
        <v>944</v>
      </c>
      <c r="F99" s="9" t="s">
        <v>856</v>
      </c>
      <c r="G99" s="10" t="s">
        <v>1096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782</v>
      </c>
    </row>
    <row r="100" customHeight="1" spans="2:22">
      <c r="B100" s="299"/>
      <c r="C100" s="7" t="s">
        <v>1097</v>
      </c>
      <c r="D100" s="8" t="s">
        <v>1098</v>
      </c>
      <c r="E100" s="8" t="s">
        <v>24</v>
      </c>
      <c r="F100" s="9" t="s">
        <v>818</v>
      </c>
      <c r="G100" s="10" t="s">
        <v>1099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782</v>
      </c>
    </row>
    <row r="101" customHeight="1" spans="2:22">
      <c r="B101" s="300"/>
      <c r="C101" s="301" t="s">
        <v>1100</v>
      </c>
      <c r="D101" s="302" t="s">
        <v>1101</v>
      </c>
      <c r="E101" s="302" t="s">
        <v>944</v>
      </c>
      <c r="F101" s="303" t="s">
        <v>818</v>
      </c>
      <c r="G101" s="304" t="s">
        <v>1102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782</v>
      </c>
    </row>
    <row r="102" customHeight="1" spans="2:22">
      <c r="B102" s="312"/>
      <c r="C102" s="313" t="s">
        <v>1103</v>
      </c>
      <c r="D102" s="314" t="s">
        <v>1104</v>
      </c>
      <c r="E102" s="314" t="s">
        <v>137</v>
      </c>
      <c r="F102" s="315"/>
      <c r="G102" s="316" t="s">
        <v>1105</v>
      </c>
      <c r="H102" s="317">
        <v>1080</v>
      </c>
      <c r="I102" s="324">
        <v>46</v>
      </c>
      <c r="J102" s="325"/>
      <c r="K102" s="326">
        <v>157</v>
      </c>
      <c r="L102" s="326"/>
      <c r="M102" s="326"/>
      <c r="N102" s="326">
        <v>1</v>
      </c>
      <c r="O102" s="326">
        <v>7</v>
      </c>
      <c r="P102" s="326">
        <v>13</v>
      </c>
      <c r="Q102" s="339">
        <v>0.52</v>
      </c>
      <c r="R102" s="340">
        <f>IF($A$1="补货",IF(V102="FBA",I102,J102)+K102+L102,IF(V102="FBA",I102,J102))</f>
        <v>203</v>
      </c>
      <c r="S102" s="341"/>
      <c r="T102" s="341">
        <f t="shared" si="6"/>
        <v>203</v>
      </c>
      <c r="U102" s="326">
        <f t="shared" si="7"/>
        <v>2732.69230769231</v>
      </c>
      <c r="V102" s="342" t="s">
        <v>1106</v>
      </c>
    </row>
    <row r="103" customHeight="1" spans="2:22">
      <c r="B103" s="343"/>
      <c r="C103" s="344" t="s">
        <v>1107</v>
      </c>
      <c r="D103" s="295" t="s">
        <v>1108</v>
      </c>
      <c r="E103" s="295" t="s">
        <v>1109</v>
      </c>
      <c r="F103" s="345"/>
      <c r="G103" s="297" t="s">
        <v>1110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782</v>
      </c>
    </row>
    <row r="104" customHeight="1" spans="2:22">
      <c r="B104" s="299"/>
      <c r="C104" s="7" t="s">
        <v>1111</v>
      </c>
      <c r="D104" s="8" t="s">
        <v>1112</v>
      </c>
      <c r="E104" s="8" t="s">
        <v>1113</v>
      </c>
      <c r="F104" s="9"/>
      <c r="G104" s="10" t="s">
        <v>1114</v>
      </c>
      <c r="H104" s="11">
        <v>598</v>
      </c>
      <c r="I104" s="31"/>
      <c r="J104" s="32">
        <v>9</v>
      </c>
      <c r="K104" s="33"/>
      <c r="L104" s="33"/>
      <c r="M104" s="33"/>
      <c r="N104" s="33"/>
      <c r="O104" s="33"/>
      <c r="P104" s="33">
        <v>1</v>
      </c>
      <c r="Q104" s="43">
        <v>0.02</v>
      </c>
      <c r="R104" s="44">
        <f>IF($A$1="补货",IF(V104="FBA",I104,J104)+K104+L104,IF(V104="FBA",I104,J104))</f>
        <v>9</v>
      </c>
      <c r="S104" s="45"/>
      <c r="T104" s="45">
        <f t="shared" si="6"/>
        <v>9</v>
      </c>
      <c r="U104" s="33">
        <f t="shared" si="7"/>
        <v>3150</v>
      </c>
      <c r="V104" s="46" t="s">
        <v>782</v>
      </c>
    </row>
    <row r="105" customHeight="1" spans="2:22">
      <c r="B105" s="299"/>
      <c r="C105" s="7" t="s">
        <v>1115</v>
      </c>
      <c r="D105" s="8" t="s">
        <v>1116</v>
      </c>
      <c r="E105" s="8" t="s">
        <v>1117</v>
      </c>
      <c r="F105" s="9"/>
      <c r="G105" s="10" t="s">
        <v>1118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1119</v>
      </c>
      <c r="D106" s="8" t="s">
        <v>1120</v>
      </c>
      <c r="E106" s="8" t="s">
        <v>24</v>
      </c>
      <c r="F106" s="9"/>
      <c r="G106" s="10" t="s">
        <v>1121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1122</v>
      </c>
      <c r="D107" s="8" t="s">
        <v>1123</v>
      </c>
      <c r="E107" s="8" t="s">
        <v>1124</v>
      </c>
      <c r="F107" s="9"/>
      <c r="G107" s="10" t="s">
        <v>1125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782</v>
      </c>
    </row>
    <row r="108" customHeight="1" spans="2:22">
      <c r="B108" s="299"/>
      <c r="C108" s="7" t="s">
        <v>1126</v>
      </c>
      <c r="D108" s="8" t="s">
        <v>1127</v>
      </c>
      <c r="E108" s="8" t="s">
        <v>1128</v>
      </c>
      <c r="F108" s="9"/>
      <c r="G108" s="10" t="s">
        <v>1129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1130</v>
      </c>
      <c r="D109" s="302" t="s">
        <v>1131</v>
      </c>
      <c r="E109" s="302" t="s">
        <v>1132</v>
      </c>
      <c r="F109" s="303"/>
      <c r="G109" s="304" t="s">
        <v>1133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>
        <v>1</v>
      </c>
      <c r="Q109" s="48">
        <v>0.02</v>
      </c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>
        <f t="shared" si="7"/>
        <v>2800</v>
      </c>
      <c r="V109" s="51" t="s">
        <v>782</v>
      </c>
    </row>
    <row r="110" customHeight="1" spans="2:22">
      <c r="B110" s="293"/>
      <c r="C110" s="294" t="s">
        <v>1134</v>
      </c>
      <c r="D110" s="295" t="s">
        <v>1135</v>
      </c>
      <c r="E110" s="295" t="s">
        <v>1109</v>
      </c>
      <c r="F110" s="296"/>
      <c r="G110" s="297" t="s">
        <v>1136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782</v>
      </c>
    </row>
    <row r="111" customHeight="1" spans="2:22">
      <c r="B111" s="299"/>
      <c r="C111" s="7" t="s">
        <v>1137</v>
      </c>
      <c r="D111" s="8" t="s">
        <v>1138</v>
      </c>
      <c r="E111" s="8" t="s">
        <v>1113</v>
      </c>
      <c r="F111" s="9"/>
      <c r="G111" s="10" t="s">
        <v>1139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782</v>
      </c>
    </row>
    <row r="112" customHeight="1" spans="2:22">
      <c r="B112" s="299"/>
      <c r="C112" s="7" t="s">
        <v>1140</v>
      </c>
      <c r="D112" s="8" t="s">
        <v>1141</v>
      </c>
      <c r="E112" s="8" t="s">
        <v>1142</v>
      </c>
      <c r="F112" s="9"/>
      <c r="G112" s="10" t="s">
        <v>1143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782</v>
      </c>
    </row>
    <row r="113" customHeight="1" spans="2:22">
      <c r="B113" s="299"/>
      <c r="C113" s="7" t="s">
        <v>1144</v>
      </c>
      <c r="D113" s="8" t="s">
        <v>1145</v>
      </c>
      <c r="E113" s="8" t="s">
        <v>145</v>
      </c>
      <c r="F113" s="9"/>
      <c r="G113" s="10" t="s">
        <v>1146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782</v>
      </c>
    </row>
    <row r="114" customHeight="1" spans="2:22">
      <c r="B114" s="299"/>
      <c r="C114" s="7" t="s">
        <v>1147</v>
      </c>
      <c r="D114" s="8" t="s">
        <v>1148</v>
      </c>
      <c r="E114" s="8" t="s">
        <v>31</v>
      </c>
      <c r="F114" s="9"/>
      <c r="G114" s="10" t="s">
        <v>1149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 t="str">
        <f t="shared" si="7"/>
        <v>-</v>
      </c>
      <c r="V114" s="46" t="s">
        <v>782</v>
      </c>
    </row>
    <row r="115" customHeight="1" spans="2:22">
      <c r="B115" s="299"/>
      <c r="C115" s="7" t="s">
        <v>1150</v>
      </c>
      <c r="D115" s="8" t="s">
        <v>1151</v>
      </c>
      <c r="E115" s="8" t="s">
        <v>944</v>
      </c>
      <c r="F115" s="9"/>
      <c r="G115" s="10" t="s">
        <v>1152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782</v>
      </c>
    </row>
    <row r="116" customHeight="1" spans="2:22">
      <c r="B116" s="300"/>
      <c r="C116" s="301" t="s">
        <v>1153</v>
      </c>
      <c r="D116" s="302" t="s">
        <v>1154</v>
      </c>
      <c r="E116" s="302" t="s">
        <v>1155</v>
      </c>
      <c r="F116" s="303"/>
      <c r="G116" s="304" t="s">
        <v>1156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/>
      <c r="P116" s="39"/>
      <c r="Q116" s="48"/>
      <c r="R116" s="334">
        <f t="shared" si="9"/>
        <v>97</v>
      </c>
      <c r="S116" s="50"/>
      <c r="T116" s="50">
        <f t="shared" si="6"/>
        <v>97</v>
      </c>
      <c r="U116" s="39" t="str">
        <f t="shared" si="7"/>
        <v>-</v>
      </c>
      <c r="V116" s="51" t="s">
        <v>782</v>
      </c>
    </row>
    <row r="117" customHeight="1" spans="2:22">
      <c r="B117" s="293"/>
      <c r="C117" s="294" t="s">
        <v>1157</v>
      </c>
      <c r="D117" s="295" t="s">
        <v>1158</v>
      </c>
      <c r="E117" s="295" t="s">
        <v>1159</v>
      </c>
      <c r="F117" s="296"/>
      <c r="G117" s="297" t="s">
        <v>1160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782</v>
      </c>
    </row>
    <row r="118" customHeight="1" spans="2:22">
      <c r="B118" s="299"/>
      <c r="C118" s="7" t="s">
        <v>1161</v>
      </c>
      <c r="D118" s="8" t="s">
        <v>1162</v>
      </c>
      <c r="E118" s="8" t="s">
        <v>1113</v>
      </c>
      <c r="F118" s="9"/>
      <c r="G118" s="10" t="s">
        <v>1163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782</v>
      </c>
    </row>
    <row r="119" customHeight="1" spans="2:22">
      <c r="B119" s="299"/>
      <c r="C119" s="7" t="s">
        <v>1164</v>
      </c>
      <c r="D119" s="8" t="s">
        <v>1165</v>
      </c>
      <c r="E119" s="8" t="s">
        <v>31</v>
      </c>
      <c r="F119" s="9"/>
      <c r="G119" s="10" t="s">
        <v>1166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782</v>
      </c>
    </row>
    <row r="120" customHeight="1" spans="2:22">
      <c r="B120" s="300"/>
      <c r="C120" s="301" t="s">
        <v>1167</v>
      </c>
      <c r="D120" s="302" t="s">
        <v>1168</v>
      </c>
      <c r="E120" s="302" t="s">
        <v>944</v>
      </c>
      <c r="F120" s="303"/>
      <c r="G120" s="304" t="s">
        <v>1169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782</v>
      </c>
    </row>
    <row r="121" customHeight="1" spans="2:22">
      <c r="B121" s="293"/>
      <c r="C121" s="294" t="s">
        <v>1170</v>
      </c>
      <c r="D121" s="295" t="s">
        <v>1171</v>
      </c>
      <c r="E121" s="295" t="s">
        <v>1109</v>
      </c>
      <c r="F121" s="296" t="s">
        <v>1172</v>
      </c>
      <c r="G121" s="297" t="s">
        <v>1173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>
        <v>1</v>
      </c>
      <c r="Q121" s="330">
        <v>0.02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34300</v>
      </c>
      <c r="V121" s="333" t="s">
        <v>782</v>
      </c>
    </row>
    <row r="122" customHeight="1" spans="2:22">
      <c r="B122" s="299"/>
      <c r="C122" s="7" t="s">
        <v>1174</v>
      </c>
      <c r="D122" s="8" t="s">
        <v>1175</v>
      </c>
      <c r="E122" s="8" t="s">
        <v>1113</v>
      </c>
      <c r="F122" s="9" t="s">
        <v>1172</v>
      </c>
      <c r="G122" s="10" t="s">
        <v>1176</v>
      </c>
      <c r="H122" s="11">
        <v>498</v>
      </c>
      <c r="I122" s="31"/>
      <c r="J122" s="32">
        <v>95</v>
      </c>
      <c r="K122" s="33"/>
      <c r="L122" s="33"/>
      <c r="M122" s="33">
        <v>1</v>
      </c>
      <c r="N122" s="33">
        <v>1</v>
      </c>
      <c r="O122" s="33">
        <v>1</v>
      </c>
      <c r="P122" s="33">
        <v>1</v>
      </c>
      <c r="Q122" s="43">
        <v>0.27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2462.96296296296</v>
      </c>
      <c r="V122" s="46" t="s">
        <v>782</v>
      </c>
    </row>
    <row r="123" customHeight="1" spans="2:22">
      <c r="B123" s="299"/>
      <c r="C123" s="7" t="s">
        <v>1177</v>
      </c>
      <c r="D123" s="8" t="s">
        <v>1178</v>
      </c>
      <c r="E123" s="8" t="s">
        <v>145</v>
      </c>
      <c r="F123" s="9" t="s">
        <v>1172</v>
      </c>
      <c r="G123" s="10" t="s">
        <v>1179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782</v>
      </c>
    </row>
    <row r="124" customHeight="1" spans="2:22">
      <c r="B124" s="299"/>
      <c r="C124" s="7" t="s">
        <v>1180</v>
      </c>
      <c r="D124" s="8" t="s">
        <v>1181</v>
      </c>
      <c r="E124" s="8" t="s">
        <v>1155</v>
      </c>
      <c r="F124" s="9" t="s">
        <v>1172</v>
      </c>
      <c r="G124" s="10" t="s">
        <v>1182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>
        <v>3</v>
      </c>
      <c r="P124" s="33">
        <v>3</v>
      </c>
      <c r="Q124" s="43">
        <v>0.15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4433.33333333333</v>
      </c>
      <c r="V124" s="46" t="s">
        <v>782</v>
      </c>
    </row>
    <row r="125" customHeight="1" spans="2:22">
      <c r="B125" s="299"/>
      <c r="C125" s="7" t="s">
        <v>1183</v>
      </c>
      <c r="D125" s="8" t="s">
        <v>1184</v>
      </c>
      <c r="E125" s="8" t="s">
        <v>1109</v>
      </c>
      <c r="F125" s="9" t="s">
        <v>1185</v>
      </c>
      <c r="G125" s="10" t="s">
        <v>1186</v>
      </c>
      <c r="H125" s="11">
        <v>428</v>
      </c>
      <c r="I125" s="31"/>
      <c r="J125" s="32">
        <v>4</v>
      </c>
      <c r="K125" s="33">
        <v>50</v>
      </c>
      <c r="L125" s="33"/>
      <c r="M125" s="33">
        <v>1</v>
      </c>
      <c r="N125" s="33">
        <v>3</v>
      </c>
      <c r="O125" s="33">
        <v>6</v>
      </c>
      <c r="P125" s="33">
        <v>11</v>
      </c>
      <c r="Q125" s="43">
        <v>0.74</v>
      </c>
      <c r="R125" s="44">
        <f t="shared" si="9"/>
        <v>54</v>
      </c>
      <c r="S125" s="45"/>
      <c r="T125" s="45">
        <f t="shared" si="10"/>
        <v>54</v>
      </c>
      <c r="U125" s="33">
        <f t="shared" si="11"/>
        <v>510.810810810811</v>
      </c>
      <c r="V125" s="46" t="s">
        <v>782</v>
      </c>
    </row>
    <row r="126" customHeight="1" spans="2:22">
      <c r="B126" s="299"/>
      <c r="C126" s="7" t="s">
        <v>1187</v>
      </c>
      <c r="D126" s="8" t="s">
        <v>1188</v>
      </c>
      <c r="E126" s="8" t="s">
        <v>1113</v>
      </c>
      <c r="F126" s="9" t="s">
        <v>1185</v>
      </c>
      <c r="G126" s="10" t="s">
        <v>1189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4</v>
      </c>
      <c r="O126" s="33">
        <v>6</v>
      </c>
      <c r="P126" s="33">
        <v>10</v>
      </c>
      <c r="Q126" s="43">
        <v>0.65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990.769230769231</v>
      </c>
      <c r="V126" s="46" t="s">
        <v>782</v>
      </c>
    </row>
    <row r="127" customHeight="1" spans="2:22">
      <c r="B127" s="299"/>
      <c r="C127" s="7" t="s">
        <v>1190</v>
      </c>
      <c r="D127" s="8" t="s">
        <v>1191</v>
      </c>
      <c r="E127" s="8" t="s">
        <v>145</v>
      </c>
      <c r="F127" s="9" t="s">
        <v>1185</v>
      </c>
      <c r="G127" s="10" t="s">
        <v>1192</v>
      </c>
      <c r="H127" s="11">
        <v>428</v>
      </c>
      <c r="I127" s="31"/>
      <c r="J127" s="32">
        <v>7</v>
      </c>
      <c r="K127" s="33">
        <v>43</v>
      </c>
      <c r="L127" s="33"/>
      <c r="M127" s="33"/>
      <c r="N127" s="33">
        <v>2</v>
      </c>
      <c r="O127" s="33">
        <v>3</v>
      </c>
      <c r="P127" s="33">
        <v>7</v>
      </c>
      <c r="Q127" s="43">
        <v>0.35</v>
      </c>
      <c r="R127" s="44">
        <f t="shared" si="9"/>
        <v>50</v>
      </c>
      <c r="S127" s="45"/>
      <c r="T127" s="45">
        <f t="shared" si="10"/>
        <v>50</v>
      </c>
      <c r="U127" s="33">
        <f t="shared" si="11"/>
        <v>1000</v>
      </c>
      <c r="V127" s="46" t="s">
        <v>782</v>
      </c>
    </row>
    <row r="128" customHeight="1" spans="2:22">
      <c r="B128" s="300"/>
      <c r="C128" s="301" t="s">
        <v>1193</v>
      </c>
      <c r="D128" s="302" t="s">
        <v>1194</v>
      </c>
      <c r="E128" s="302" t="s">
        <v>1155</v>
      </c>
      <c r="F128" s="303" t="s">
        <v>1185</v>
      </c>
      <c r="G128" s="304" t="s">
        <v>1195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782</v>
      </c>
    </row>
    <row r="129" customHeight="1" spans="2:22">
      <c r="B129" s="293"/>
      <c r="C129" s="294" t="s">
        <v>1196</v>
      </c>
      <c r="D129" s="295" t="s">
        <v>1197</v>
      </c>
      <c r="E129" s="295" t="s">
        <v>1198</v>
      </c>
      <c r="F129" s="296"/>
      <c r="G129" s="297" t="s">
        <v>1199</v>
      </c>
      <c r="H129" s="298">
        <v>598</v>
      </c>
      <c r="I129" s="318"/>
      <c r="J129" s="319">
        <v>3</v>
      </c>
      <c r="K129" s="320">
        <v>90</v>
      </c>
      <c r="L129" s="320"/>
      <c r="M129" s="320"/>
      <c r="N129" s="320">
        <v>1</v>
      </c>
      <c r="O129" s="320">
        <v>3</v>
      </c>
      <c r="P129" s="320">
        <v>4</v>
      </c>
      <c r="Q129" s="330">
        <v>0.24</v>
      </c>
      <c r="R129" s="331">
        <f t="shared" si="9"/>
        <v>93</v>
      </c>
      <c r="S129" s="332"/>
      <c r="T129" s="332">
        <f t="shared" si="10"/>
        <v>93</v>
      </c>
      <c r="U129" s="320">
        <f t="shared" si="11"/>
        <v>2712.5</v>
      </c>
      <c r="V129" s="333" t="s">
        <v>782</v>
      </c>
    </row>
    <row r="130" customHeight="1" spans="2:22">
      <c r="B130" s="299"/>
      <c r="C130" s="7" t="s">
        <v>1200</v>
      </c>
      <c r="D130" s="8" t="s">
        <v>1201</v>
      </c>
      <c r="E130" s="8" t="s">
        <v>1109</v>
      </c>
      <c r="F130" s="9"/>
      <c r="G130" s="10" t="s">
        <v>1202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782</v>
      </c>
    </row>
    <row r="131" customHeight="1" spans="2:22">
      <c r="B131" s="299"/>
      <c r="C131" s="7" t="s">
        <v>1203</v>
      </c>
      <c r="D131" s="8" t="s">
        <v>1204</v>
      </c>
      <c r="E131" s="8" t="s">
        <v>1205</v>
      </c>
      <c r="F131" s="9"/>
      <c r="G131" s="10" t="s">
        <v>1206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>
        <v>1</v>
      </c>
      <c r="O131" s="33">
        <v>1</v>
      </c>
      <c r="P131" s="33">
        <v>1</v>
      </c>
      <c r="Q131" s="43">
        <v>0.12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5541.66666666667</v>
      </c>
      <c r="V131" s="46" t="s">
        <v>782</v>
      </c>
    </row>
    <row r="132" customHeight="1" spans="2:22">
      <c r="B132" s="299"/>
      <c r="C132" s="7" t="s">
        <v>1207</v>
      </c>
      <c r="D132" s="8" t="s">
        <v>1208</v>
      </c>
      <c r="E132" s="8" t="s">
        <v>1113</v>
      </c>
      <c r="F132" s="9"/>
      <c r="G132" s="10" t="s">
        <v>1209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782</v>
      </c>
    </row>
    <row r="133" customHeight="1" spans="2:22">
      <c r="B133" s="299"/>
      <c r="C133" s="7" t="s">
        <v>1210</v>
      </c>
      <c r="D133" s="8" t="s">
        <v>1211</v>
      </c>
      <c r="E133" s="8" t="s">
        <v>1212</v>
      </c>
      <c r="F133" s="9"/>
      <c r="G133" s="10" t="s">
        <v>1213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2</v>
      </c>
      <c r="O133" s="33">
        <v>3</v>
      </c>
      <c r="P133" s="33">
        <v>7</v>
      </c>
      <c r="Q133" s="43">
        <v>0.35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1720</v>
      </c>
      <c r="V133" s="46" t="s">
        <v>782</v>
      </c>
    </row>
    <row r="134" customHeight="1" spans="2:22">
      <c r="B134" s="299"/>
      <c r="C134" s="7" t="s">
        <v>1214</v>
      </c>
      <c r="D134" s="8" t="s">
        <v>1215</v>
      </c>
      <c r="E134" s="8" t="s">
        <v>145</v>
      </c>
      <c r="F134" s="9"/>
      <c r="G134" s="10" t="s">
        <v>1216</v>
      </c>
      <c r="H134" s="11">
        <v>568</v>
      </c>
      <c r="I134" s="31"/>
      <c r="J134" s="32">
        <v>8</v>
      </c>
      <c r="K134" s="33">
        <v>40</v>
      </c>
      <c r="L134" s="33"/>
      <c r="M134" s="33"/>
      <c r="N134" s="33">
        <v>1</v>
      </c>
      <c r="O134" s="33">
        <v>1</v>
      </c>
      <c r="P134" s="33">
        <v>1</v>
      </c>
      <c r="Q134" s="43">
        <v>0.12</v>
      </c>
      <c r="R134" s="44">
        <f>IF($A$1="补货",IF(V134="FBA",I134,J134)+K134+L134,IF(V134="FBA",I134,J134))</f>
        <v>48</v>
      </c>
      <c r="S134" s="45"/>
      <c r="T134" s="45">
        <f t="shared" si="10"/>
        <v>48</v>
      </c>
      <c r="U134" s="33">
        <f t="shared" si="11"/>
        <v>2800</v>
      </c>
      <c r="V134" s="46" t="s">
        <v>782</v>
      </c>
    </row>
    <row r="135" customHeight="1" spans="2:22">
      <c r="B135" s="299"/>
      <c r="C135" s="7" t="s">
        <v>1217</v>
      </c>
      <c r="D135" s="8" t="s">
        <v>1218</v>
      </c>
      <c r="E135" s="8" t="s">
        <v>1219</v>
      </c>
      <c r="F135" s="9"/>
      <c r="G135" s="10" t="s">
        <v>1220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782</v>
      </c>
    </row>
    <row r="136" customHeight="1" spans="2:22">
      <c r="B136" s="300"/>
      <c r="C136" s="301" t="s">
        <v>1221</v>
      </c>
      <c r="D136" s="302" t="s">
        <v>1222</v>
      </c>
      <c r="E136" s="302" t="s">
        <v>1155</v>
      </c>
      <c r="F136" s="303"/>
      <c r="G136" s="304" t="s">
        <v>1223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>
        <v>1</v>
      </c>
      <c r="O136" s="39">
        <v>1</v>
      </c>
      <c r="P136" s="39">
        <v>3</v>
      </c>
      <c r="Q136" s="48">
        <v>0.15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2846.66666666667</v>
      </c>
      <c r="V136" s="51" t="s">
        <v>782</v>
      </c>
    </row>
    <row r="137" customHeight="1" spans="2:22">
      <c r="B137" s="293"/>
      <c r="C137" s="294" t="s">
        <v>1224</v>
      </c>
      <c r="D137" s="295" t="s">
        <v>1225</v>
      </c>
      <c r="E137" s="295" t="s">
        <v>145</v>
      </c>
      <c r="F137" s="296"/>
      <c r="G137" s="297" t="s">
        <v>1226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782</v>
      </c>
    </row>
    <row r="138" customHeight="1" spans="2:22">
      <c r="B138" s="350"/>
      <c r="C138" s="351" t="s">
        <v>1227</v>
      </c>
      <c r="D138" s="352" t="s">
        <v>1228</v>
      </c>
      <c r="E138" s="352" t="s">
        <v>1155</v>
      </c>
      <c r="F138" s="353"/>
      <c r="G138" s="354" t="s">
        <v>1229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782</v>
      </c>
    </row>
    <row r="139" customHeight="1" spans="2:22">
      <c r="B139" s="356"/>
      <c r="C139" s="357" t="s">
        <v>1230</v>
      </c>
      <c r="D139" s="358" t="s">
        <v>1231</v>
      </c>
      <c r="E139" s="358" t="s">
        <v>1109</v>
      </c>
      <c r="F139" s="359"/>
      <c r="G139" s="360" t="s">
        <v>1232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782</v>
      </c>
    </row>
    <row r="140" customHeight="1" spans="2:22">
      <c r="B140" s="300"/>
      <c r="C140" s="301" t="s">
        <v>1233</v>
      </c>
      <c r="D140" s="302" t="s">
        <v>1234</v>
      </c>
      <c r="E140" s="302" t="s">
        <v>1113</v>
      </c>
      <c r="F140" s="50"/>
      <c r="G140" s="304" t="s">
        <v>1235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782</v>
      </c>
    </row>
    <row r="141" customHeight="1" spans="2:22">
      <c r="B141" s="293"/>
      <c r="C141" s="294" t="s">
        <v>1236</v>
      </c>
      <c r="D141" s="295" t="s">
        <v>1237</v>
      </c>
      <c r="E141" s="295" t="s">
        <v>1109</v>
      </c>
      <c r="F141" s="296" t="s">
        <v>1238</v>
      </c>
      <c r="G141" s="297" t="s">
        <v>1239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782</v>
      </c>
    </row>
    <row r="142" customHeight="1" spans="2:22">
      <c r="B142" s="299"/>
      <c r="C142" s="7" t="s">
        <v>1240</v>
      </c>
      <c r="D142" s="8" t="s">
        <v>1241</v>
      </c>
      <c r="E142" s="8" t="s">
        <v>1109</v>
      </c>
      <c r="F142" s="9" t="s">
        <v>1242</v>
      </c>
      <c r="G142" s="10" t="s">
        <v>1243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782</v>
      </c>
    </row>
    <row r="143" customHeight="1" spans="2:22">
      <c r="B143" s="299"/>
      <c r="C143" s="7" t="s">
        <v>1244</v>
      </c>
      <c r="D143" s="8" t="s">
        <v>1245</v>
      </c>
      <c r="E143" s="8" t="s">
        <v>1113</v>
      </c>
      <c r="F143" s="9" t="s">
        <v>1238</v>
      </c>
      <c r="G143" s="10" t="s">
        <v>1246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782</v>
      </c>
    </row>
    <row r="144" customHeight="1" spans="2:22">
      <c r="B144" s="299"/>
      <c r="C144" s="7" t="s">
        <v>1247</v>
      </c>
      <c r="D144" s="8" t="s">
        <v>1248</v>
      </c>
      <c r="E144" s="8" t="s">
        <v>1113</v>
      </c>
      <c r="F144" s="9" t="s">
        <v>1242</v>
      </c>
      <c r="G144" s="10" t="s">
        <v>1249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782</v>
      </c>
    </row>
    <row r="145" customHeight="1" spans="2:22">
      <c r="B145" s="299"/>
      <c r="C145" s="7" t="s">
        <v>1250</v>
      </c>
      <c r="D145" s="8" t="s">
        <v>1251</v>
      </c>
      <c r="E145" s="8" t="s">
        <v>145</v>
      </c>
      <c r="F145" s="9" t="s">
        <v>1238</v>
      </c>
      <c r="G145" s="10" t="s">
        <v>1252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>
        <v>1</v>
      </c>
      <c r="P145" s="33">
        <v>1</v>
      </c>
      <c r="Q145" s="43">
        <v>0.05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2660</v>
      </c>
      <c r="V145" s="46" t="s">
        <v>782</v>
      </c>
    </row>
    <row r="146" customHeight="1" spans="2:22">
      <c r="B146" s="299"/>
      <c r="C146" s="7" t="s">
        <v>1253</v>
      </c>
      <c r="D146" s="8" t="s">
        <v>1254</v>
      </c>
      <c r="E146" s="8" t="s">
        <v>145</v>
      </c>
      <c r="F146" s="9" t="s">
        <v>1242</v>
      </c>
      <c r="G146" s="10" t="s">
        <v>1255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782</v>
      </c>
    </row>
    <row r="147" customHeight="1" spans="2:22">
      <c r="B147" s="299"/>
      <c r="C147" s="7" t="s">
        <v>1256</v>
      </c>
      <c r="D147" s="8" t="s">
        <v>1257</v>
      </c>
      <c r="E147" s="8" t="s">
        <v>1155</v>
      </c>
      <c r="F147" s="9" t="s">
        <v>1238</v>
      </c>
      <c r="G147" s="10" t="s">
        <v>1258</v>
      </c>
      <c r="H147" s="11">
        <v>598</v>
      </c>
      <c r="I147" s="31"/>
      <c r="J147" s="32">
        <v>19</v>
      </c>
      <c r="K147" s="33"/>
      <c r="L147" s="33"/>
      <c r="M147" s="33"/>
      <c r="N147" s="33"/>
      <c r="O147" s="33">
        <v>1</v>
      </c>
      <c r="P147" s="33">
        <v>1</v>
      </c>
      <c r="Q147" s="43">
        <v>0.05</v>
      </c>
      <c r="R147" s="44">
        <f t="shared" si="12"/>
        <v>19</v>
      </c>
      <c r="S147" s="45"/>
      <c r="T147" s="45">
        <f t="shared" si="10"/>
        <v>19</v>
      </c>
      <c r="U147" s="33">
        <f t="shared" si="11"/>
        <v>2660</v>
      </c>
      <c r="V147" s="46" t="s">
        <v>782</v>
      </c>
    </row>
    <row r="148" customHeight="1" spans="2:22">
      <c r="B148" s="300"/>
      <c r="C148" s="301" t="s">
        <v>1259</v>
      </c>
      <c r="D148" s="302" t="s">
        <v>1260</v>
      </c>
      <c r="E148" s="302" t="s">
        <v>1155</v>
      </c>
      <c r="F148" s="303" t="s">
        <v>1242</v>
      </c>
      <c r="G148" s="304" t="s">
        <v>1261</v>
      </c>
      <c r="H148" s="26">
        <v>598</v>
      </c>
      <c r="I148" s="37"/>
      <c r="J148" s="38">
        <v>17</v>
      </c>
      <c r="K148" s="39"/>
      <c r="L148" s="39"/>
      <c r="M148" s="39"/>
      <c r="N148" s="39">
        <v>1</v>
      </c>
      <c r="O148" s="39">
        <v>1</v>
      </c>
      <c r="P148" s="39">
        <v>1</v>
      </c>
      <c r="Q148" s="48">
        <v>0.12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991.666666666667</v>
      </c>
      <c r="V148" s="51" t="s">
        <v>782</v>
      </c>
    </row>
    <row r="149" customHeight="1" spans="2:22">
      <c r="B149" s="305"/>
      <c r="C149" s="306" t="s">
        <v>1262</v>
      </c>
      <c r="D149" s="307" t="s">
        <v>1263</v>
      </c>
      <c r="E149" s="307" t="s">
        <v>1113</v>
      </c>
      <c r="F149" s="308"/>
      <c r="G149" s="309" t="s">
        <v>1264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>
        <v>1</v>
      </c>
      <c r="O149" s="323">
        <v>1</v>
      </c>
      <c r="P149" s="323">
        <v>2</v>
      </c>
      <c r="Q149" s="335">
        <v>0.14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3800</v>
      </c>
      <c r="V149" s="338" t="s">
        <v>1106</v>
      </c>
    </row>
    <row r="150" customHeight="1" spans="2:22">
      <c r="B150" s="15"/>
      <c r="C150" s="290" t="s">
        <v>1265</v>
      </c>
      <c r="D150" s="291" t="s">
        <v>1266</v>
      </c>
      <c r="E150" s="291" t="s">
        <v>145</v>
      </c>
      <c r="F150" s="18"/>
      <c r="G150" s="292" t="s">
        <v>1267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>
        <v>1</v>
      </c>
      <c r="P150" s="36">
        <v>1</v>
      </c>
      <c r="Q150" s="327">
        <v>0.05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2100</v>
      </c>
      <c r="V150" s="47" t="s">
        <v>1106</v>
      </c>
    </row>
    <row r="151" customHeight="1" spans="2:22">
      <c r="B151" s="293"/>
      <c r="C151" s="294" t="s">
        <v>1268</v>
      </c>
      <c r="D151" s="295" t="s">
        <v>1269</v>
      </c>
      <c r="E151" s="295" t="s">
        <v>1113</v>
      </c>
      <c r="F151" s="296"/>
      <c r="G151" s="297" t="s">
        <v>1270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1106</v>
      </c>
    </row>
    <row r="152" customHeight="1" spans="2:22">
      <c r="B152" s="300"/>
      <c r="C152" s="301" t="s">
        <v>1271</v>
      </c>
      <c r="D152" s="302" t="s">
        <v>1272</v>
      </c>
      <c r="E152" s="302" t="s">
        <v>145</v>
      </c>
      <c r="F152" s="303"/>
      <c r="G152" s="304" t="s">
        <v>1273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1106</v>
      </c>
    </row>
    <row r="153" customHeight="1" spans="2:22">
      <c r="B153" s="312"/>
      <c r="C153" s="313" t="s">
        <v>1274</v>
      </c>
      <c r="D153" s="314" t="s">
        <v>1275</v>
      </c>
      <c r="E153" s="314"/>
      <c r="F153" s="315"/>
      <c r="G153" s="316" t="s">
        <v>1276</v>
      </c>
      <c r="H153" s="317">
        <v>2980</v>
      </c>
      <c r="I153" s="324">
        <v>21</v>
      </c>
      <c r="J153" s="325"/>
      <c r="K153" s="326">
        <v>63</v>
      </c>
      <c r="L153" s="326"/>
      <c r="M153" s="326">
        <v>5</v>
      </c>
      <c r="N153" s="326">
        <v>16</v>
      </c>
      <c r="O153" s="326">
        <v>25</v>
      </c>
      <c r="P153" s="326">
        <v>39</v>
      </c>
      <c r="Q153" s="339">
        <v>3.35</v>
      </c>
      <c r="R153" s="340">
        <f t="shared" si="12"/>
        <v>84</v>
      </c>
      <c r="S153" s="341"/>
      <c r="T153" s="341">
        <f t="shared" si="10"/>
        <v>84</v>
      </c>
      <c r="U153" s="326">
        <f t="shared" si="11"/>
        <v>175.522388059701</v>
      </c>
      <c r="V153" s="342" t="s">
        <v>1106</v>
      </c>
    </row>
    <row r="154" customHeight="1" spans="2:22">
      <c r="B154" s="293"/>
      <c r="C154" s="294" t="s">
        <v>1277</v>
      </c>
      <c r="D154" s="295" t="s">
        <v>1278</v>
      </c>
      <c r="E154" s="295" t="s">
        <v>24</v>
      </c>
      <c r="F154" s="296"/>
      <c r="G154" s="297" t="s">
        <v>1279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782</v>
      </c>
    </row>
    <row r="155" customHeight="1" spans="2:22">
      <c r="B155" s="299"/>
      <c r="C155" s="7" t="s">
        <v>1280</v>
      </c>
      <c r="D155" s="8" t="s">
        <v>1281</v>
      </c>
      <c r="E155" s="8" t="s">
        <v>145</v>
      </c>
      <c r="F155" s="9"/>
      <c r="G155" s="10" t="s">
        <v>1282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782</v>
      </c>
    </row>
    <row r="156" customHeight="1" spans="2:22">
      <c r="B156" s="362"/>
      <c r="C156" s="290" t="s">
        <v>1283</v>
      </c>
      <c r="D156" s="291" t="s">
        <v>1284</v>
      </c>
      <c r="E156" s="291" t="s">
        <v>138</v>
      </c>
      <c r="F156" s="18"/>
      <c r="G156" s="292" t="s">
        <v>1285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782</v>
      </c>
    </row>
    <row r="157" customHeight="1" spans="2:22">
      <c r="B157" s="293"/>
      <c r="C157" s="294" t="s">
        <v>1286</v>
      </c>
      <c r="D157" s="295" t="s">
        <v>1287</v>
      </c>
      <c r="E157" s="295" t="s">
        <v>153</v>
      </c>
      <c r="F157" s="296"/>
      <c r="G157" s="297" t="s">
        <v>1288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782</v>
      </c>
    </row>
    <row r="158" customHeight="1" spans="2:22">
      <c r="B158" s="299"/>
      <c r="C158" s="7" t="s">
        <v>1289</v>
      </c>
      <c r="D158" s="8" t="s">
        <v>1290</v>
      </c>
      <c r="E158" s="8" t="s">
        <v>24</v>
      </c>
      <c r="F158" s="9"/>
      <c r="G158" s="10" t="s">
        <v>1291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>
        <v>1</v>
      </c>
      <c r="P158" s="33">
        <v>1</v>
      </c>
      <c r="Q158" s="43">
        <v>0.05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3360</v>
      </c>
      <c r="V158" s="46" t="s">
        <v>782</v>
      </c>
    </row>
    <row r="159" customHeight="1" spans="2:22">
      <c r="B159" s="300"/>
      <c r="C159" s="301" t="s">
        <v>1292</v>
      </c>
      <c r="D159" s="302" t="s">
        <v>1293</v>
      </c>
      <c r="E159" s="302" t="s">
        <v>138</v>
      </c>
      <c r="F159" s="303"/>
      <c r="G159" s="304" t="s">
        <v>1294</v>
      </c>
      <c r="H159" s="26">
        <v>980</v>
      </c>
      <c r="I159" s="37"/>
      <c r="J159" s="38">
        <v>4</v>
      </c>
      <c r="K159" s="39">
        <v>100</v>
      </c>
      <c r="L159" s="39"/>
      <c r="M159" s="39">
        <v>1</v>
      </c>
      <c r="N159" s="39">
        <v>1</v>
      </c>
      <c r="O159" s="39">
        <v>2</v>
      </c>
      <c r="P159" s="39">
        <v>2</v>
      </c>
      <c r="Q159" s="48">
        <v>0.32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2275</v>
      </c>
      <c r="V159" s="51" t="s">
        <v>782</v>
      </c>
    </row>
    <row r="160" customHeight="1" spans="2:22">
      <c r="B160" s="305"/>
      <c r="C160" s="306" t="s">
        <v>1295</v>
      </c>
      <c r="D160" s="307" t="s">
        <v>1296</v>
      </c>
      <c r="E160" s="307" t="s">
        <v>145</v>
      </c>
      <c r="F160" s="308"/>
      <c r="G160" s="309" t="s">
        <v>1297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>
        <v>1</v>
      </c>
      <c r="Q160" s="335">
        <v>0.02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1750</v>
      </c>
      <c r="V160" s="338" t="s">
        <v>782</v>
      </c>
    </row>
    <row r="161" customHeight="1" spans="2:22">
      <c r="B161" s="15"/>
      <c r="C161" s="290" t="s">
        <v>1298</v>
      </c>
      <c r="D161" s="291" t="s">
        <v>1299</v>
      </c>
      <c r="E161" s="291" t="s">
        <v>138</v>
      </c>
      <c r="F161" s="18"/>
      <c r="G161" s="292" t="s">
        <v>1300</v>
      </c>
      <c r="H161" s="20">
        <v>999</v>
      </c>
      <c r="I161" s="34"/>
      <c r="J161" s="35">
        <v>24</v>
      </c>
      <c r="K161" s="36"/>
      <c r="L161" s="36"/>
      <c r="M161" s="36">
        <v>1</v>
      </c>
      <c r="N161" s="36">
        <v>1</v>
      </c>
      <c r="O161" s="36">
        <v>1</v>
      </c>
      <c r="P161" s="36">
        <v>1</v>
      </c>
      <c r="Q161" s="327">
        <v>0.27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622.222222222222</v>
      </c>
      <c r="V161" s="47" t="s">
        <v>782</v>
      </c>
    </row>
    <row r="162" customHeight="1" spans="2:22">
      <c r="B162" s="293"/>
      <c r="C162" s="294" t="s">
        <v>1301</v>
      </c>
      <c r="D162" s="295" t="s">
        <v>1302</v>
      </c>
      <c r="E162" s="295" t="s">
        <v>1303</v>
      </c>
      <c r="F162" s="296"/>
      <c r="G162" s="297" t="s">
        <v>1304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782</v>
      </c>
    </row>
    <row r="163" customHeight="1" spans="2:22">
      <c r="B163" s="299"/>
      <c r="C163" s="7" t="s">
        <v>1305</v>
      </c>
      <c r="D163" s="8" t="s">
        <v>1306</v>
      </c>
      <c r="E163" s="8" t="s">
        <v>1307</v>
      </c>
      <c r="F163" s="9"/>
      <c r="G163" s="10" t="s">
        <v>1308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782</v>
      </c>
    </row>
    <row r="164" customHeight="1" spans="2:22">
      <c r="B164" s="299"/>
      <c r="C164" s="7" t="s">
        <v>1309</v>
      </c>
      <c r="D164" s="8" t="s">
        <v>1310</v>
      </c>
      <c r="E164" s="8" t="s">
        <v>1311</v>
      </c>
      <c r="F164" s="9"/>
      <c r="G164" s="10" t="s">
        <v>1312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782</v>
      </c>
    </row>
    <row r="165" customHeight="1" spans="2:22">
      <c r="B165" s="299"/>
      <c r="C165" s="7" t="s">
        <v>1313</v>
      </c>
      <c r="D165" s="8" t="s">
        <v>1314</v>
      </c>
      <c r="E165" s="8" t="s">
        <v>1315</v>
      </c>
      <c r="F165" s="9"/>
      <c r="G165" s="10" t="s">
        <v>1316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>
        <v>1</v>
      </c>
      <c r="O165" s="33">
        <v>1</v>
      </c>
      <c r="P165" s="33">
        <v>1</v>
      </c>
      <c r="Q165" s="43">
        <v>0.12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2275</v>
      </c>
      <c r="V165" s="46" t="s">
        <v>782</v>
      </c>
    </row>
    <row r="166" customHeight="1" spans="2:22">
      <c r="B166" s="300"/>
      <c r="C166" s="301" t="s">
        <v>1317</v>
      </c>
      <c r="D166" s="302" t="s">
        <v>1318</v>
      </c>
      <c r="E166" s="302" t="s">
        <v>1319</v>
      </c>
      <c r="F166" s="303"/>
      <c r="G166" s="304" t="s">
        <v>1320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>
        <v>1</v>
      </c>
      <c r="P166" s="39">
        <v>1</v>
      </c>
      <c r="Q166" s="48">
        <v>0.05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560</v>
      </c>
      <c r="V166" s="51" t="s">
        <v>782</v>
      </c>
    </row>
    <row r="167" customHeight="1" spans="2:22">
      <c r="B167" s="305"/>
      <c r="C167" s="306" t="s">
        <v>1321</v>
      </c>
      <c r="D167" s="307" t="s">
        <v>1322</v>
      </c>
      <c r="E167" s="307" t="s">
        <v>145</v>
      </c>
      <c r="F167" s="308"/>
      <c r="G167" s="309" t="s">
        <v>1323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>
        <v>1</v>
      </c>
      <c r="Q167" s="335">
        <v>0.02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10500</v>
      </c>
      <c r="V167" s="338" t="s">
        <v>782</v>
      </c>
    </row>
    <row r="168" customHeight="1" spans="2:22">
      <c r="B168" s="15"/>
      <c r="C168" s="290" t="s">
        <v>1324</v>
      </c>
      <c r="D168" s="291" t="s">
        <v>1325</v>
      </c>
      <c r="E168" s="291" t="s">
        <v>138</v>
      </c>
      <c r="F168" s="18"/>
      <c r="G168" s="292" t="s">
        <v>1326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>
        <v>1</v>
      </c>
      <c r="Q168" s="327">
        <v>0.02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10150</v>
      </c>
      <c r="V168" s="47" t="s">
        <v>782</v>
      </c>
    </row>
    <row r="169" customHeight="1" spans="2:22">
      <c r="B169" s="293"/>
      <c r="C169" s="294" t="s">
        <v>1327</v>
      </c>
      <c r="D169" s="295" t="s">
        <v>1328</v>
      </c>
      <c r="E169" s="295" t="s">
        <v>872</v>
      </c>
      <c r="F169" s="296"/>
      <c r="G169" s="297" t="s">
        <v>1329</v>
      </c>
      <c r="H169" s="298">
        <v>1350</v>
      </c>
      <c r="I169" s="318">
        <v>16</v>
      </c>
      <c r="J169" s="319"/>
      <c r="K169" s="320">
        <v>9</v>
      </c>
      <c r="L169" s="320"/>
      <c r="M169" s="320">
        <v>1</v>
      </c>
      <c r="N169" s="320">
        <v>3</v>
      </c>
      <c r="O169" s="320">
        <v>8</v>
      </c>
      <c r="P169" s="320">
        <v>12</v>
      </c>
      <c r="Q169" s="330">
        <v>1.18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148.305084745763</v>
      </c>
      <c r="V169" s="333" t="s">
        <v>1106</v>
      </c>
    </row>
    <row r="170" customHeight="1" spans="2:22">
      <c r="B170" s="299"/>
      <c r="C170" s="7" t="s">
        <v>1330</v>
      </c>
      <c r="D170" s="8" t="s">
        <v>1331</v>
      </c>
      <c r="E170" s="8" t="s">
        <v>1332</v>
      </c>
      <c r="F170" s="9"/>
      <c r="G170" s="10" t="s">
        <v>1333</v>
      </c>
      <c r="H170" s="11">
        <v>1350</v>
      </c>
      <c r="I170" s="31">
        <v>22</v>
      </c>
      <c r="J170" s="32"/>
      <c r="K170" s="33">
        <v>-16</v>
      </c>
      <c r="L170" s="33"/>
      <c r="M170" s="33">
        <v>1</v>
      </c>
      <c r="N170" s="33">
        <v>7</v>
      </c>
      <c r="O170" s="33">
        <v>16</v>
      </c>
      <c r="P170" s="33">
        <v>28</v>
      </c>
      <c r="Q170" s="43">
        <v>1.64</v>
      </c>
      <c r="R170" s="44">
        <f>IF($A$1="补货",IF(V170="FBA",I170,J170)+K170+L170,IF(V170="FBA",I170,J170))</f>
        <v>6</v>
      </c>
      <c r="S170" s="45"/>
      <c r="T170" s="45">
        <f t="shared" si="10"/>
        <v>6</v>
      </c>
      <c r="U170" s="33">
        <f t="shared" si="11"/>
        <v>25.609756097561</v>
      </c>
      <c r="V170" s="46" t="s">
        <v>1106</v>
      </c>
    </row>
    <row r="171" customHeight="1" spans="2:22">
      <c r="B171" s="299"/>
      <c r="C171" s="7" t="s">
        <v>1334</v>
      </c>
      <c r="D171" s="8" t="s">
        <v>1335</v>
      </c>
      <c r="E171" s="8" t="s">
        <v>145</v>
      </c>
      <c r="F171" s="9"/>
      <c r="G171" s="10" t="s">
        <v>1336</v>
      </c>
      <c r="H171" s="11">
        <v>1350</v>
      </c>
      <c r="I171" s="31">
        <v>18</v>
      </c>
      <c r="J171" s="32"/>
      <c r="K171" s="33">
        <v>86</v>
      </c>
      <c r="L171" s="33"/>
      <c r="M171" s="33">
        <v>4</v>
      </c>
      <c r="N171" s="33">
        <v>6</v>
      </c>
      <c r="O171" s="33">
        <v>10</v>
      </c>
      <c r="P171" s="33">
        <v>20</v>
      </c>
      <c r="Q171" s="43">
        <v>2.03</v>
      </c>
      <c r="R171" s="44">
        <f>IF($A$1="补货",IF(V171="FBA",I171,J171)+K171+L171,IF(V171="FBA",I171,J171))</f>
        <v>104</v>
      </c>
      <c r="S171" s="45"/>
      <c r="T171" s="45">
        <f t="shared" si="10"/>
        <v>104</v>
      </c>
      <c r="U171" s="33">
        <f t="shared" si="11"/>
        <v>358.620689655172</v>
      </c>
      <c r="V171" s="46" t="s">
        <v>1106</v>
      </c>
    </row>
    <row r="172" customHeight="1" spans="2:22">
      <c r="B172" s="300"/>
      <c r="C172" s="301" t="s">
        <v>1337</v>
      </c>
      <c r="D172" s="302" t="s">
        <v>1338</v>
      </c>
      <c r="E172" s="302" t="s">
        <v>1339</v>
      </c>
      <c r="F172" s="303"/>
      <c r="G172" s="304" t="s">
        <v>1340</v>
      </c>
      <c r="H172" s="26">
        <v>1350</v>
      </c>
      <c r="I172" s="37">
        <v>28</v>
      </c>
      <c r="J172" s="38"/>
      <c r="K172" s="39">
        <v>163</v>
      </c>
      <c r="L172" s="39"/>
      <c r="M172" s="39">
        <v>4</v>
      </c>
      <c r="N172" s="39">
        <v>9</v>
      </c>
      <c r="O172" s="39">
        <v>18</v>
      </c>
      <c r="P172" s="39">
        <v>21</v>
      </c>
      <c r="Q172" s="48">
        <v>2.54</v>
      </c>
      <c r="R172" s="334">
        <f>IF($A$1="补货",IF(V172="FBA",I172,J172)+K172+L172,IF(V172="FBA",I172,J172))</f>
        <v>191</v>
      </c>
      <c r="S172" s="50"/>
      <c r="T172" s="50">
        <f t="shared" si="10"/>
        <v>191</v>
      </c>
      <c r="U172" s="39">
        <f t="shared" si="11"/>
        <v>526.377952755906</v>
      </c>
      <c r="V172" s="51" t="s">
        <v>1106</v>
      </c>
    </row>
    <row r="173" customHeight="1" spans="2:22">
      <c r="B173" s="293"/>
      <c r="C173" s="294" t="s">
        <v>1341</v>
      </c>
      <c r="D173" s="295" t="s">
        <v>1342</v>
      </c>
      <c r="E173" s="295" t="s">
        <v>872</v>
      </c>
      <c r="F173" s="296"/>
      <c r="G173" s="297" t="s">
        <v>1343</v>
      </c>
      <c r="H173" s="298">
        <v>698</v>
      </c>
      <c r="I173" s="318"/>
      <c r="J173" s="319"/>
      <c r="K173" s="320">
        <v>1</v>
      </c>
      <c r="L173" s="320"/>
      <c r="M173" s="320"/>
      <c r="N173" s="320">
        <v>16</v>
      </c>
      <c r="O173" s="320">
        <v>22</v>
      </c>
      <c r="P173" s="320">
        <v>37</v>
      </c>
      <c r="Q173" s="330">
        <v>2.47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2.83400809716599</v>
      </c>
      <c r="V173" s="333" t="s">
        <v>782</v>
      </c>
    </row>
    <row r="174" customHeight="1" spans="2:22">
      <c r="B174" s="299"/>
      <c r="C174" s="7" t="s">
        <v>1344</v>
      </c>
      <c r="D174" s="8" t="s">
        <v>1345</v>
      </c>
      <c r="E174" s="8" t="s">
        <v>24</v>
      </c>
      <c r="F174" s="9"/>
      <c r="G174" s="10" t="s">
        <v>1346</v>
      </c>
      <c r="H174" s="11">
        <v>698</v>
      </c>
      <c r="I174" s="31">
        <v>38</v>
      </c>
      <c r="J174" s="32"/>
      <c r="K174" s="33"/>
      <c r="L174" s="33"/>
      <c r="M174" s="33">
        <v>2</v>
      </c>
      <c r="N174" s="33">
        <v>11</v>
      </c>
      <c r="O174" s="33">
        <v>16</v>
      </c>
      <c r="P174" s="33">
        <v>17</v>
      </c>
      <c r="Q174" s="43">
        <v>2.24</v>
      </c>
      <c r="R174" s="44">
        <f t="shared" si="13"/>
        <v>38</v>
      </c>
      <c r="S174" s="45"/>
      <c r="T174" s="45">
        <f t="shared" si="14"/>
        <v>38</v>
      </c>
      <c r="U174" s="33">
        <f t="shared" si="15"/>
        <v>118.75</v>
      </c>
      <c r="V174" s="46" t="s">
        <v>1106</v>
      </c>
    </row>
    <row r="175" customHeight="1" spans="2:22">
      <c r="B175" s="299"/>
      <c r="C175" s="7" t="s">
        <v>1347</v>
      </c>
      <c r="D175" s="8" t="s">
        <v>1348</v>
      </c>
      <c r="E175" s="8" t="s">
        <v>145</v>
      </c>
      <c r="F175" s="9"/>
      <c r="G175" s="10" t="s">
        <v>1349</v>
      </c>
      <c r="H175" s="11">
        <v>698</v>
      </c>
      <c r="I175" s="31">
        <v>43</v>
      </c>
      <c r="J175" s="32"/>
      <c r="K175" s="33">
        <v>115</v>
      </c>
      <c r="L175" s="33"/>
      <c r="M175" s="33">
        <v>5</v>
      </c>
      <c r="N175" s="33">
        <v>26</v>
      </c>
      <c r="O175" s="33">
        <v>52</v>
      </c>
      <c r="P175" s="33">
        <v>73</v>
      </c>
      <c r="Q175" s="43">
        <v>6.58</v>
      </c>
      <c r="R175" s="44">
        <f t="shared" si="13"/>
        <v>158</v>
      </c>
      <c r="S175" s="45"/>
      <c r="T175" s="45">
        <f t="shared" si="14"/>
        <v>158</v>
      </c>
      <c r="U175" s="33">
        <f t="shared" si="15"/>
        <v>168.085106382979</v>
      </c>
      <c r="V175" s="46" t="s">
        <v>1106</v>
      </c>
    </row>
    <row r="176" customHeight="1" spans="2:22">
      <c r="B176" s="299"/>
      <c r="C176" s="7" t="s">
        <v>1350</v>
      </c>
      <c r="D176" s="8" t="s">
        <v>1351</v>
      </c>
      <c r="E176" s="8" t="s">
        <v>138</v>
      </c>
      <c r="F176" s="9"/>
      <c r="G176" s="10" t="s">
        <v>1352</v>
      </c>
      <c r="H176" s="11">
        <v>698</v>
      </c>
      <c r="I176" s="31">
        <v>42</v>
      </c>
      <c r="J176" s="32"/>
      <c r="K176" s="33">
        <v>55</v>
      </c>
      <c r="L176" s="33"/>
      <c r="M176" s="33">
        <v>2</v>
      </c>
      <c r="N176" s="33">
        <v>6</v>
      </c>
      <c r="O176" s="33">
        <v>13</v>
      </c>
      <c r="P176" s="33">
        <v>19</v>
      </c>
      <c r="Q176" s="43">
        <v>1.47</v>
      </c>
      <c r="R176" s="44">
        <f t="shared" si="13"/>
        <v>97</v>
      </c>
      <c r="S176" s="45"/>
      <c r="T176" s="45">
        <f t="shared" si="14"/>
        <v>97</v>
      </c>
      <c r="U176" s="33">
        <f t="shared" si="15"/>
        <v>461.904761904762</v>
      </c>
      <c r="V176" s="46" t="s">
        <v>1106</v>
      </c>
    </row>
    <row r="177" customHeight="1" spans="2:22">
      <c r="B177" s="299"/>
      <c r="C177" s="7" t="s">
        <v>1353</v>
      </c>
      <c r="D177" s="8" t="s">
        <v>1354</v>
      </c>
      <c r="E177" s="8" t="s">
        <v>944</v>
      </c>
      <c r="F177" s="9"/>
      <c r="G177" s="10" t="s">
        <v>1355</v>
      </c>
      <c r="H177" s="11">
        <v>698</v>
      </c>
      <c r="I177" s="31">
        <v>16</v>
      </c>
      <c r="J177" s="32"/>
      <c r="K177" s="33"/>
      <c r="L177" s="33"/>
      <c r="M177" s="33">
        <v>3</v>
      </c>
      <c r="N177" s="33">
        <v>7</v>
      </c>
      <c r="O177" s="33">
        <v>12</v>
      </c>
      <c r="P177" s="33">
        <v>23</v>
      </c>
      <c r="Q177" s="43">
        <v>2.07</v>
      </c>
      <c r="R177" s="44">
        <f t="shared" si="13"/>
        <v>16</v>
      </c>
      <c r="S177" s="45"/>
      <c r="T177" s="45">
        <f t="shared" si="14"/>
        <v>16</v>
      </c>
      <c r="U177" s="33">
        <f t="shared" si="15"/>
        <v>54.1062801932367</v>
      </c>
      <c r="V177" s="46" t="s">
        <v>1106</v>
      </c>
    </row>
    <row r="178" customHeight="1" spans="2:22">
      <c r="B178" s="362"/>
      <c r="C178" s="290" t="s">
        <v>1356</v>
      </c>
      <c r="D178" s="291" t="s">
        <v>1357</v>
      </c>
      <c r="E178" s="291" t="s">
        <v>785</v>
      </c>
      <c r="F178" s="18"/>
      <c r="G178" s="292" t="s">
        <v>1358</v>
      </c>
      <c r="H178" s="20">
        <v>698</v>
      </c>
      <c r="I178" s="34"/>
      <c r="J178" s="35">
        <v>22</v>
      </c>
      <c r="K178" s="36">
        <v>30</v>
      </c>
      <c r="L178" s="36"/>
      <c r="M178" s="36">
        <v>1</v>
      </c>
      <c r="N178" s="36">
        <v>7</v>
      </c>
      <c r="O178" s="36">
        <v>8</v>
      </c>
      <c r="P178" s="36">
        <v>8</v>
      </c>
      <c r="Q178" s="327">
        <v>1.04</v>
      </c>
      <c r="R178" s="328">
        <f t="shared" si="13"/>
        <v>52</v>
      </c>
      <c r="S178" s="329"/>
      <c r="T178" s="329">
        <f t="shared" si="14"/>
        <v>52</v>
      </c>
      <c r="U178" s="36">
        <f t="shared" si="15"/>
        <v>350</v>
      </c>
      <c r="V178" s="47" t="s">
        <v>782</v>
      </c>
    </row>
    <row r="179" customHeight="1" spans="2:22">
      <c r="B179" s="6"/>
      <c r="C179" s="7" t="s">
        <v>1359</v>
      </c>
      <c r="D179" s="8" t="s">
        <v>1360</v>
      </c>
      <c r="E179" s="8" t="s">
        <v>1361</v>
      </c>
      <c r="F179" s="45"/>
      <c r="G179" s="10" t="s">
        <v>1362</v>
      </c>
      <c r="H179" s="11">
        <v>980</v>
      </c>
      <c r="I179" s="31"/>
      <c r="J179" s="32"/>
      <c r="K179" s="33"/>
      <c r="L179" s="33"/>
      <c r="M179" s="33">
        <v>1</v>
      </c>
      <c r="N179" s="33">
        <v>10</v>
      </c>
      <c r="O179" s="33">
        <v>16</v>
      </c>
      <c r="P179" s="33">
        <v>19</v>
      </c>
      <c r="Q179" s="382">
        <v>1.71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782</v>
      </c>
    </row>
    <row r="180" customHeight="1" spans="2:22">
      <c r="B180" s="21"/>
      <c r="C180" s="363" t="s">
        <v>1363</v>
      </c>
      <c r="D180" s="364" t="s">
        <v>1364</v>
      </c>
      <c r="E180" s="364" t="s">
        <v>1365</v>
      </c>
      <c r="F180" s="365"/>
      <c r="G180" s="366" t="s">
        <v>1366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782</v>
      </c>
    </row>
    <row r="181" customHeight="1" spans="2:22">
      <c r="B181" s="305"/>
      <c r="C181" s="306" t="s">
        <v>1367</v>
      </c>
      <c r="D181" s="307" t="s">
        <v>1368</v>
      </c>
      <c r="E181" s="307"/>
      <c r="F181" s="308" t="s">
        <v>1369</v>
      </c>
      <c r="G181" s="309" t="s">
        <v>1370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782</v>
      </c>
    </row>
    <row r="182" customHeight="1" spans="2:22">
      <c r="B182" s="6"/>
      <c r="C182" s="7" t="s">
        <v>1371</v>
      </c>
      <c r="D182" s="8" t="s">
        <v>1372</v>
      </c>
      <c r="E182" s="8"/>
      <c r="F182" s="9" t="s">
        <v>833</v>
      </c>
      <c r="G182" s="10" t="s">
        <v>1373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782</v>
      </c>
    </row>
    <row r="183" customHeight="1" spans="2:22">
      <c r="B183" s="6" t="s">
        <v>1374</v>
      </c>
      <c r="C183" s="7" t="s">
        <v>1375</v>
      </c>
      <c r="D183" s="8" t="s">
        <v>1376</v>
      </c>
      <c r="E183" s="8"/>
      <c r="F183" s="9" t="s">
        <v>856</v>
      </c>
      <c r="G183" s="10" t="s">
        <v>1377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782</v>
      </c>
    </row>
    <row r="184" customHeight="1" spans="2:22">
      <c r="B184" s="6" t="s">
        <v>1374</v>
      </c>
      <c r="C184" s="7" t="s">
        <v>1378</v>
      </c>
      <c r="D184" s="8" t="s">
        <v>1379</v>
      </c>
      <c r="E184" s="8" t="s">
        <v>1109</v>
      </c>
      <c r="F184" s="9" t="s">
        <v>1369</v>
      </c>
      <c r="G184" s="10" t="s">
        <v>1380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782</v>
      </c>
    </row>
    <row r="185" customHeight="1" spans="2:22">
      <c r="B185" s="15"/>
      <c r="C185" s="290" t="s">
        <v>1381</v>
      </c>
      <c r="D185" s="291" t="s">
        <v>1382</v>
      </c>
      <c r="E185" s="291" t="s">
        <v>1109</v>
      </c>
      <c r="F185" s="18" t="s">
        <v>833</v>
      </c>
      <c r="G185" s="292" t="s">
        <v>1383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782</v>
      </c>
    </row>
    <row r="186" customHeight="1" spans="2:22">
      <c r="B186" s="15"/>
      <c r="C186" s="290" t="s">
        <v>1384</v>
      </c>
      <c r="D186" s="291" t="s">
        <v>1385</v>
      </c>
      <c r="E186" s="291" t="s">
        <v>1109</v>
      </c>
      <c r="F186" s="18" t="s">
        <v>806</v>
      </c>
      <c r="G186" s="292" t="s">
        <v>1386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>
        <v>1</v>
      </c>
      <c r="O186" s="36">
        <v>1</v>
      </c>
      <c r="P186" s="36">
        <v>2</v>
      </c>
      <c r="Q186" s="327">
        <v>0.14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250</v>
      </c>
      <c r="V186" s="47" t="s">
        <v>782</v>
      </c>
    </row>
    <row r="187" customHeight="1" spans="2:22">
      <c r="B187" s="15"/>
      <c r="C187" s="16" t="s">
        <v>1387</v>
      </c>
      <c r="D187" s="17" t="s">
        <v>1388</v>
      </c>
      <c r="E187" s="17" t="s">
        <v>1109</v>
      </c>
      <c r="F187" s="18" t="s">
        <v>856</v>
      </c>
      <c r="G187" s="19" t="s">
        <v>1389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782</v>
      </c>
    </row>
    <row r="188" customHeight="1" spans="2:22">
      <c r="B188" s="15"/>
      <c r="C188" s="16" t="s">
        <v>1390</v>
      </c>
      <c r="D188" s="17" t="s">
        <v>1391</v>
      </c>
      <c r="E188" s="17" t="s">
        <v>1113</v>
      </c>
      <c r="F188" s="18" t="s">
        <v>1369</v>
      </c>
      <c r="G188" s="19" t="s">
        <v>1392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782</v>
      </c>
    </row>
    <row r="189" customHeight="1" spans="2:22">
      <c r="B189" s="15"/>
      <c r="C189" s="16" t="s">
        <v>1393</v>
      </c>
      <c r="D189" s="17" t="s">
        <v>1394</v>
      </c>
      <c r="E189" s="17" t="s">
        <v>1113</v>
      </c>
      <c r="F189" s="18" t="s">
        <v>833</v>
      </c>
      <c r="G189" s="19" t="s">
        <v>1395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782</v>
      </c>
    </row>
    <row r="190" customHeight="1" spans="2:22">
      <c r="B190" s="15"/>
      <c r="C190" s="16" t="s">
        <v>1396</v>
      </c>
      <c r="D190" s="17" t="s">
        <v>1397</v>
      </c>
      <c r="E190" s="17" t="s">
        <v>1113</v>
      </c>
      <c r="F190" s="18" t="s">
        <v>856</v>
      </c>
      <c r="G190" s="19" t="s">
        <v>1398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782</v>
      </c>
    </row>
    <row r="191" customHeight="1" spans="2:22">
      <c r="B191" s="15"/>
      <c r="C191" s="16" t="s">
        <v>1399</v>
      </c>
      <c r="D191" s="17" t="s">
        <v>1400</v>
      </c>
      <c r="E191" s="17" t="s">
        <v>1113</v>
      </c>
      <c r="F191" s="18" t="s">
        <v>1401</v>
      </c>
      <c r="G191" s="19" t="s">
        <v>1402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782</v>
      </c>
    </row>
    <row r="192" customHeight="1" spans="2:22">
      <c r="B192" s="15"/>
      <c r="C192" s="16" t="s">
        <v>1403</v>
      </c>
      <c r="D192" s="17" t="s">
        <v>1404</v>
      </c>
      <c r="E192" s="17" t="s">
        <v>145</v>
      </c>
      <c r="F192" s="18" t="s">
        <v>1369</v>
      </c>
      <c r="G192" s="19" t="s">
        <v>1405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782</v>
      </c>
    </row>
    <row r="193" customHeight="1" spans="2:22">
      <c r="B193" s="15"/>
      <c r="C193" s="16" t="s">
        <v>1406</v>
      </c>
      <c r="D193" s="17" t="s">
        <v>1407</v>
      </c>
      <c r="E193" s="17" t="s">
        <v>145</v>
      </c>
      <c r="F193" s="18" t="s">
        <v>833</v>
      </c>
      <c r="G193" s="19" t="s">
        <v>1408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782</v>
      </c>
    </row>
    <row r="194" customHeight="1" spans="2:22">
      <c r="B194" s="15"/>
      <c r="C194" s="16" t="s">
        <v>1409</v>
      </c>
      <c r="D194" s="17" t="s">
        <v>1410</v>
      </c>
      <c r="E194" s="17" t="s">
        <v>145</v>
      </c>
      <c r="F194" s="18" t="s">
        <v>814</v>
      </c>
      <c r="G194" s="19" t="s">
        <v>1411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782</v>
      </c>
    </row>
    <row r="195" customHeight="1" spans="2:22">
      <c r="B195" s="15"/>
      <c r="C195" s="16" t="s">
        <v>1412</v>
      </c>
      <c r="D195" s="17" t="s">
        <v>1413</v>
      </c>
      <c r="E195" s="17" t="s">
        <v>145</v>
      </c>
      <c r="F195" s="18" t="s">
        <v>856</v>
      </c>
      <c r="G195" s="19" t="s">
        <v>1414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782</v>
      </c>
    </row>
    <row r="196" customHeight="1" spans="2:22">
      <c r="B196" s="15"/>
      <c r="C196" s="16" t="s">
        <v>1415</v>
      </c>
      <c r="D196" s="17" t="s">
        <v>1416</v>
      </c>
      <c r="E196" s="17" t="s">
        <v>31</v>
      </c>
      <c r="F196" s="18" t="s">
        <v>856</v>
      </c>
      <c r="G196" s="19" t="s">
        <v>1417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782</v>
      </c>
    </row>
    <row r="197" customHeight="1" spans="2:22">
      <c r="B197" s="15"/>
      <c r="C197" s="16" t="s">
        <v>1418</v>
      </c>
      <c r="D197" s="17" t="s">
        <v>1419</v>
      </c>
      <c r="E197" s="17" t="s">
        <v>944</v>
      </c>
      <c r="F197" s="18" t="s">
        <v>1401</v>
      </c>
      <c r="G197" s="19" t="s">
        <v>1420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782</v>
      </c>
    </row>
    <row r="198" customHeight="1" spans="2:22">
      <c r="B198" s="15"/>
      <c r="C198" s="16" t="s">
        <v>1421</v>
      </c>
      <c r="D198" s="17" t="s">
        <v>1422</v>
      </c>
      <c r="E198" s="17" t="s">
        <v>1155</v>
      </c>
      <c r="F198" s="18" t="s">
        <v>806</v>
      </c>
      <c r="G198" s="19" t="s">
        <v>1423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782</v>
      </c>
    </row>
    <row r="199" customHeight="1" spans="2:22">
      <c r="B199" s="15"/>
      <c r="C199" s="16" t="s">
        <v>1424</v>
      </c>
      <c r="D199" s="17" t="s">
        <v>1425</v>
      </c>
      <c r="E199" s="17" t="s">
        <v>1155</v>
      </c>
      <c r="F199" s="18" t="s">
        <v>814</v>
      </c>
      <c r="G199" s="19" t="s">
        <v>1426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782</v>
      </c>
    </row>
    <row r="200" customHeight="1" spans="2:22">
      <c r="B200" s="15"/>
      <c r="C200" s="16" t="s">
        <v>1427</v>
      </c>
      <c r="D200" s="17" t="s">
        <v>1428</v>
      </c>
      <c r="E200" s="17" t="s">
        <v>1155</v>
      </c>
      <c r="F200" s="18" t="s">
        <v>856</v>
      </c>
      <c r="G200" s="19" t="s">
        <v>1429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782</v>
      </c>
    </row>
    <row r="201" customHeight="1" spans="2:22">
      <c r="B201" s="15"/>
      <c r="C201" s="16" t="s">
        <v>1430</v>
      </c>
      <c r="D201" s="17" t="s">
        <v>1431</v>
      </c>
      <c r="E201" s="17" t="s">
        <v>1155</v>
      </c>
      <c r="F201" s="18" t="s">
        <v>1401</v>
      </c>
      <c r="G201" s="19" t="s">
        <v>1432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782</v>
      </c>
    </row>
    <row r="202" customHeight="1" spans="2:22">
      <c r="B202" s="15"/>
      <c r="C202" s="16" t="s">
        <v>1433</v>
      </c>
      <c r="D202" s="17" t="s">
        <v>1434</v>
      </c>
      <c r="E202" s="17"/>
      <c r="F202" s="18" t="s">
        <v>814</v>
      </c>
      <c r="G202" s="19" t="s">
        <v>1435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3</v>
      </c>
      <c r="Q202" s="327">
        <v>0.15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46.6666666666667</v>
      </c>
      <c r="V202" s="47" t="s">
        <v>782</v>
      </c>
    </row>
    <row r="203" customHeight="1" spans="2:22">
      <c r="B203" s="15"/>
      <c r="C203" s="16" t="s">
        <v>1436</v>
      </c>
      <c r="D203" s="17" t="s">
        <v>1437</v>
      </c>
      <c r="E203" s="17"/>
      <c r="F203" s="18" t="s">
        <v>814</v>
      </c>
      <c r="G203" s="19" t="s">
        <v>1438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782</v>
      </c>
    </row>
    <row r="204" customHeight="1" spans="2:22">
      <c r="B204" s="15"/>
      <c r="C204" s="16" t="s">
        <v>1439</v>
      </c>
      <c r="D204" s="17" t="s">
        <v>1440</v>
      </c>
      <c r="E204" s="17"/>
      <c r="F204" s="18" t="s">
        <v>814</v>
      </c>
      <c r="G204" s="19" t="s">
        <v>1441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>
        <v>1</v>
      </c>
      <c r="Q204" s="327">
        <v>0.02</v>
      </c>
      <c r="R204" s="44">
        <f t="shared" si="16"/>
        <v>25</v>
      </c>
      <c r="S204" s="45"/>
      <c r="T204" s="45">
        <f t="shared" si="17"/>
        <v>25</v>
      </c>
      <c r="U204" s="33">
        <f t="shared" si="18"/>
        <v>8750</v>
      </c>
      <c r="V204" s="47" t="s">
        <v>782</v>
      </c>
    </row>
    <row r="205" customHeight="1" spans="2:22">
      <c r="B205" s="15"/>
      <c r="C205" s="16" t="s">
        <v>1442</v>
      </c>
      <c r="D205" s="17" t="s">
        <v>1443</v>
      </c>
      <c r="E205" s="17"/>
      <c r="F205" s="18" t="s">
        <v>856</v>
      </c>
      <c r="G205" s="19" t="s">
        <v>1444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782</v>
      </c>
    </row>
    <row r="206" customHeight="1" spans="2:22">
      <c r="B206" s="15"/>
      <c r="C206" s="16" t="s">
        <v>1445</v>
      </c>
      <c r="D206" s="17" t="s">
        <v>1446</v>
      </c>
      <c r="E206" s="17"/>
      <c r="F206" s="18" t="s">
        <v>856</v>
      </c>
      <c r="G206" s="19" t="s">
        <v>1447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782</v>
      </c>
    </row>
    <row r="207" customHeight="1" spans="2:22">
      <c r="B207" s="15"/>
      <c r="C207" s="16" t="s">
        <v>1448</v>
      </c>
      <c r="D207" s="17" t="s">
        <v>1449</v>
      </c>
      <c r="E207" s="17"/>
      <c r="F207" s="18" t="s">
        <v>856</v>
      </c>
      <c r="G207" s="19" t="s">
        <v>1450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782</v>
      </c>
    </row>
    <row r="208" customHeight="1" spans="2:22">
      <c r="B208" s="15"/>
      <c r="C208" s="16" t="s">
        <v>1451</v>
      </c>
      <c r="D208" s="17" t="s">
        <v>1452</v>
      </c>
      <c r="E208" s="17"/>
      <c r="F208" s="18" t="s">
        <v>856</v>
      </c>
      <c r="G208" s="19" t="s">
        <v>1453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782</v>
      </c>
    </row>
    <row r="209" customHeight="1" spans="2:22">
      <c r="B209" s="15"/>
      <c r="C209" s="16" t="s">
        <v>1454</v>
      </c>
      <c r="D209" s="17" t="s">
        <v>1455</v>
      </c>
      <c r="E209" s="17"/>
      <c r="F209" s="18" t="s">
        <v>856</v>
      </c>
      <c r="G209" s="19" t="s">
        <v>1456</v>
      </c>
      <c r="H209" s="20">
        <v>428</v>
      </c>
      <c r="I209" s="34"/>
      <c r="J209" s="35">
        <v>5</v>
      </c>
      <c r="K209" s="36"/>
      <c r="L209" s="36"/>
      <c r="M209" s="36"/>
      <c r="N209" s="36"/>
      <c r="O209" s="36"/>
      <c r="P209" s="36"/>
      <c r="Q209" s="327"/>
      <c r="R209" s="44">
        <f t="shared" si="16"/>
        <v>5</v>
      </c>
      <c r="S209" s="45"/>
      <c r="T209" s="45">
        <f t="shared" si="17"/>
        <v>5</v>
      </c>
      <c r="U209" s="33" t="str">
        <f t="shared" si="18"/>
        <v>-</v>
      </c>
      <c r="V209" s="47" t="s">
        <v>782</v>
      </c>
    </row>
    <row r="210" customHeight="1" spans="2:22">
      <c r="B210" s="15"/>
      <c r="C210" s="16" t="s">
        <v>1457</v>
      </c>
      <c r="D210" s="17" t="s">
        <v>1458</v>
      </c>
      <c r="E210" s="17"/>
      <c r="F210" s="18" t="s">
        <v>856</v>
      </c>
      <c r="G210" s="19" t="s">
        <v>1459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782</v>
      </c>
    </row>
    <row r="211" customHeight="1" spans="2:22">
      <c r="B211" s="15"/>
      <c r="C211" s="16" t="s">
        <v>1460</v>
      </c>
      <c r="D211" s="17" t="s">
        <v>1461</v>
      </c>
      <c r="E211" s="17"/>
      <c r="F211" s="18" t="s">
        <v>1401</v>
      </c>
      <c r="G211" s="19" t="s">
        <v>1462</v>
      </c>
      <c r="H211" s="20">
        <v>428</v>
      </c>
      <c r="I211" s="34"/>
      <c r="J211" s="35"/>
      <c r="K211" s="36"/>
      <c r="L211" s="36"/>
      <c r="M211" s="36"/>
      <c r="N211" s="36"/>
      <c r="O211" s="36">
        <v>1</v>
      </c>
      <c r="P211" s="36">
        <v>3</v>
      </c>
      <c r="Q211" s="327">
        <v>0.08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782</v>
      </c>
    </row>
    <row r="212" customHeight="1" spans="2:22">
      <c r="B212" s="15"/>
      <c r="C212" s="16" t="s">
        <v>1463</v>
      </c>
      <c r="D212" s="17" t="s">
        <v>1464</v>
      </c>
      <c r="E212" s="17"/>
      <c r="F212" s="18" t="s">
        <v>1006</v>
      </c>
      <c r="G212" s="19" t="s">
        <v>1465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782</v>
      </c>
    </row>
    <row r="213" customHeight="1" spans="2:22">
      <c r="B213" s="15"/>
      <c r="C213" s="16" t="s">
        <v>1466</v>
      </c>
      <c r="D213" s="17" t="s">
        <v>1467</v>
      </c>
      <c r="E213" s="17"/>
      <c r="F213" s="18" t="s">
        <v>1468</v>
      </c>
      <c r="G213" s="19" t="s">
        <v>1469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782</v>
      </c>
    </row>
    <row r="214" customHeight="1" spans="2:22">
      <c r="B214" s="15"/>
      <c r="C214" s="16" t="s">
        <v>1470</v>
      </c>
      <c r="D214" s="17" t="s">
        <v>1471</v>
      </c>
      <c r="E214" s="17"/>
      <c r="F214" s="18" t="s">
        <v>1472</v>
      </c>
      <c r="G214" s="19" t="s">
        <v>1473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782</v>
      </c>
    </row>
    <row r="215" customHeight="1" spans="2:22">
      <c r="B215" s="15"/>
      <c r="C215" s="16" t="s">
        <v>1474</v>
      </c>
      <c r="D215" s="17" t="s">
        <v>1475</v>
      </c>
      <c r="E215" s="17"/>
      <c r="F215" s="18" t="s">
        <v>1476</v>
      </c>
      <c r="G215" s="19" t="s">
        <v>1477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782</v>
      </c>
    </row>
    <row r="216" customHeight="1" spans="2:22">
      <c r="B216" s="15"/>
      <c r="C216" s="16" t="s">
        <v>1478</v>
      </c>
      <c r="D216" s="17" t="s">
        <v>1479</v>
      </c>
      <c r="E216" s="17"/>
      <c r="F216" s="18" t="s">
        <v>1480</v>
      </c>
      <c r="G216" s="19" t="s">
        <v>1481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782</v>
      </c>
    </row>
    <row r="217" customHeight="1" spans="2:22">
      <c r="B217" s="15"/>
      <c r="C217" s="16" t="s">
        <v>1482</v>
      </c>
      <c r="D217" s="17" t="s">
        <v>1483</v>
      </c>
      <c r="E217" s="17"/>
      <c r="F217" s="18" t="s">
        <v>1484</v>
      </c>
      <c r="G217" s="19" t="s">
        <v>1485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782</v>
      </c>
    </row>
    <row r="218" customHeight="1" spans="2:22">
      <c r="B218" s="15"/>
      <c r="C218" s="16" t="s">
        <v>1486</v>
      </c>
      <c r="D218" s="17" t="s">
        <v>1487</v>
      </c>
      <c r="E218" s="17"/>
      <c r="F218" s="18" t="s">
        <v>1488</v>
      </c>
      <c r="G218" s="19" t="s">
        <v>1489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782</v>
      </c>
    </row>
    <row r="219" customHeight="1" spans="2:22">
      <c r="B219" s="15"/>
      <c r="C219" s="16" t="s">
        <v>1490</v>
      </c>
      <c r="D219" s="17" t="s">
        <v>1491</v>
      </c>
      <c r="E219" s="17"/>
      <c r="F219" s="18" t="s">
        <v>1492</v>
      </c>
      <c r="G219" s="19" t="s">
        <v>1493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782</v>
      </c>
    </row>
    <row r="220" customHeight="1" spans="2:22">
      <c r="B220" s="15"/>
      <c r="C220" s="16" t="s">
        <v>1494</v>
      </c>
      <c r="D220" s="17" t="s">
        <v>1495</v>
      </c>
      <c r="E220" s="17"/>
      <c r="F220" s="18" t="s">
        <v>1496</v>
      </c>
      <c r="G220" s="19" t="s">
        <v>1497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782</v>
      </c>
    </row>
    <row r="221" customHeight="1" spans="2:22">
      <c r="B221" s="15"/>
      <c r="C221" s="16" t="s">
        <v>1498</v>
      </c>
      <c r="D221" s="17" t="s">
        <v>1499</v>
      </c>
      <c r="E221" s="17"/>
      <c r="F221" s="18" t="s">
        <v>1500</v>
      </c>
      <c r="G221" s="19" t="s">
        <v>1501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782</v>
      </c>
    </row>
    <row r="222" customHeight="1" spans="2:22">
      <c r="B222" s="15"/>
      <c r="C222" s="16" t="s">
        <v>1502</v>
      </c>
      <c r="D222" s="17" t="s">
        <v>1503</v>
      </c>
      <c r="E222" s="17"/>
      <c r="F222" s="18" t="s">
        <v>1504</v>
      </c>
      <c r="G222" s="19" t="s">
        <v>1505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782</v>
      </c>
    </row>
    <row r="223" customHeight="1" spans="2:22">
      <c r="B223" s="15"/>
      <c r="C223" s="16" t="s">
        <v>1506</v>
      </c>
      <c r="D223" s="17" t="s">
        <v>1507</v>
      </c>
      <c r="E223" s="17"/>
      <c r="F223" s="18" t="s">
        <v>1508</v>
      </c>
      <c r="G223" s="19" t="s">
        <v>1509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782</v>
      </c>
    </row>
    <row r="224" customHeight="1" spans="2:22">
      <c r="B224" s="15"/>
      <c r="C224" s="16" t="s">
        <v>1510</v>
      </c>
      <c r="D224" s="17" t="s">
        <v>1511</v>
      </c>
      <c r="E224" s="17"/>
      <c r="F224" s="18" t="s">
        <v>1512</v>
      </c>
      <c r="G224" s="19" t="s">
        <v>1513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782</v>
      </c>
    </row>
    <row r="225" customHeight="1" spans="2:22">
      <c r="B225" s="15"/>
      <c r="C225" s="16" t="s">
        <v>1514</v>
      </c>
      <c r="D225" s="17" t="s">
        <v>1515</v>
      </c>
      <c r="E225" s="17"/>
      <c r="F225" s="18" t="s">
        <v>1516</v>
      </c>
      <c r="G225" s="19" t="s">
        <v>1517</v>
      </c>
      <c r="H225" s="20">
        <v>598</v>
      </c>
      <c r="I225" s="34"/>
      <c r="J225" s="35">
        <v>27</v>
      </c>
      <c r="K225" s="36"/>
      <c r="L225" s="36"/>
      <c r="M225" s="36"/>
      <c r="N225" s="36"/>
      <c r="O225" s="36"/>
      <c r="P225" s="36">
        <v>1</v>
      </c>
      <c r="Q225" s="327">
        <v>0.02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9450</v>
      </c>
      <c r="V225" s="47" t="s">
        <v>782</v>
      </c>
    </row>
    <row r="226" customHeight="1" spans="2:22">
      <c r="B226" s="15"/>
      <c r="C226" s="16" t="s">
        <v>1518</v>
      </c>
      <c r="D226" s="17" t="s">
        <v>1519</v>
      </c>
      <c r="E226" s="17"/>
      <c r="F226" s="18" t="s">
        <v>1520</v>
      </c>
      <c r="G226" s="19" t="s">
        <v>1521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782</v>
      </c>
    </row>
    <row r="227" customHeight="1" spans="2:22">
      <c r="B227" s="15"/>
      <c r="C227" s="290" t="s">
        <v>1522</v>
      </c>
      <c r="D227" s="291" t="s">
        <v>1523</v>
      </c>
      <c r="E227" s="291"/>
      <c r="F227" s="329" t="s">
        <v>1524</v>
      </c>
      <c r="G227" s="292" t="s">
        <v>1525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782</v>
      </c>
    </row>
    <row r="228" customHeight="1" spans="2:22">
      <c r="B228" s="15"/>
      <c r="C228" s="290" t="s">
        <v>1526</v>
      </c>
      <c r="D228" s="291" t="s">
        <v>1527</v>
      </c>
      <c r="E228" s="291"/>
      <c r="F228" s="329" t="s">
        <v>1528</v>
      </c>
      <c r="G228" s="292" t="s">
        <v>1529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782</v>
      </c>
    </row>
    <row r="229" customHeight="1" spans="2:22">
      <c r="B229" s="15"/>
      <c r="C229" s="290" t="s">
        <v>1530</v>
      </c>
      <c r="D229" s="291" t="s">
        <v>1531</v>
      </c>
      <c r="E229" s="291"/>
      <c r="F229" s="329" t="s">
        <v>978</v>
      </c>
      <c r="G229" s="292" t="s">
        <v>1532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782</v>
      </c>
    </row>
    <row r="230" customHeight="1" spans="2:22">
      <c r="B230" s="15"/>
      <c r="C230" s="290" t="s">
        <v>1533</v>
      </c>
      <c r="D230" s="291" t="s">
        <v>1534</v>
      </c>
      <c r="E230" s="291"/>
      <c r="F230" s="329" t="s">
        <v>1535</v>
      </c>
      <c r="G230" s="292" t="s">
        <v>1536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782</v>
      </c>
    </row>
    <row r="231" customHeight="1" spans="2:22">
      <c r="B231" s="15"/>
      <c r="C231" s="290" t="s">
        <v>1537</v>
      </c>
      <c r="D231" s="291" t="s">
        <v>1538</v>
      </c>
      <c r="E231" s="291"/>
      <c r="F231" s="329" t="s">
        <v>994</v>
      </c>
      <c r="G231" s="292" t="s">
        <v>1539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782</v>
      </c>
    </row>
    <row r="232" customHeight="1" spans="2:22">
      <c r="B232" s="15"/>
      <c r="C232" s="290" t="s">
        <v>1540</v>
      </c>
      <c r="D232" s="291" t="s">
        <v>1541</v>
      </c>
      <c r="E232" s="291"/>
      <c r="F232" s="329" t="s">
        <v>998</v>
      </c>
      <c r="G232" s="292" t="s">
        <v>1542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782</v>
      </c>
    </row>
    <row r="233" customHeight="1" spans="2:22">
      <c r="B233" s="15"/>
      <c r="C233" s="290" t="s">
        <v>1543</v>
      </c>
      <c r="D233" s="291" t="s">
        <v>1544</v>
      </c>
      <c r="E233" s="291"/>
      <c r="F233" s="329" t="s">
        <v>1545</v>
      </c>
      <c r="G233" s="292" t="s">
        <v>1546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782</v>
      </c>
    </row>
    <row r="234" customHeight="1" spans="2:22">
      <c r="B234" s="15"/>
      <c r="C234" s="290" t="s">
        <v>1547</v>
      </c>
      <c r="D234" s="291" t="s">
        <v>1548</v>
      </c>
      <c r="E234" s="291"/>
      <c r="F234" s="329" t="s">
        <v>1549</v>
      </c>
      <c r="G234" s="292" t="s">
        <v>1550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>
        <v>1</v>
      </c>
      <c r="O234" s="36">
        <v>1</v>
      </c>
      <c r="P234" s="36">
        <v>1</v>
      </c>
      <c r="Q234" s="327">
        <v>0.12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1108.33333333333</v>
      </c>
      <c r="V234" s="47" t="s">
        <v>782</v>
      </c>
    </row>
    <row r="235" customHeight="1" spans="2:22">
      <c r="B235" s="15"/>
      <c r="C235" s="290" t="s">
        <v>1551</v>
      </c>
      <c r="D235" s="291" t="s">
        <v>1552</v>
      </c>
      <c r="E235" s="291"/>
      <c r="F235" s="329" t="s">
        <v>1553</v>
      </c>
      <c r="G235" s="292" t="s">
        <v>1554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782</v>
      </c>
    </row>
    <row r="236" customHeight="1" spans="2:22">
      <c r="B236" s="15"/>
      <c r="C236" s="290" t="s">
        <v>1555</v>
      </c>
      <c r="D236" s="291" t="s">
        <v>1556</v>
      </c>
      <c r="E236" s="291"/>
      <c r="F236" s="329" t="s">
        <v>1557</v>
      </c>
      <c r="G236" s="292" t="s">
        <v>1558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782</v>
      </c>
    </row>
    <row r="237" customHeight="1" spans="2:22">
      <c r="B237" s="15"/>
      <c r="C237" s="290" t="s">
        <v>1559</v>
      </c>
      <c r="D237" s="291" t="s">
        <v>1560</v>
      </c>
      <c r="E237" s="291"/>
      <c r="F237" s="329"/>
      <c r="G237" s="292" t="s">
        <v>1561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782</v>
      </c>
    </row>
    <row r="238" customHeight="1" spans="2:22">
      <c r="B238" s="15"/>
      <c r="C238" s="290" t="s">
        <v>1562</v>
      </c>
      <c r="D238" s="291" t="s">
        <v>1563</v>
      </c>
      <c r="E238" s="291"/>
      <c r="F238" s="329" t="s">
        <v>1564</v>
      </c>
      <c r="G238" s="292" t="s">
        <v>1565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782</v>
      </c>
    </row>
    <row r="239" customHeight="1" spans="2:22">
      <c r="B239" s="15"/>
      <c r="C239" s="290" t="s">
        <v>1566</v>
      </c>
      <c r="D239" s="291" t="s">
        <v>1567</v>
      </c>
      <c r="E239" s="291"/>
      <c r="F239" s="329" t="s">
        <v>1113</v>
      </c>
      <c r="G239" s="292" t="s">
        <v>1568</v>
      </c>
      <c r="H239" s="20">
        <v>598</v>
      </c>
      <c r="I239" s="34"/>
      <c r="J239" s="35">
        <v>10</v>
      </c>
      <c r="K239" s="36">
        <v>15</v>
      </c>
      <c r="L239" s="36"/>
      <c r="M239" s="36">
        <v>2</v>
      </c>
      <c r="N239" s="36">
        <v>3</v>
      </c>
      <c r="O239" s="36">
        <v>4</v>
      </c>
      <c r="P239" s="36">
        <v>4</v>
      </c>
      <c r="Q239" s="327">
        <v>0.71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246.478873239437</v>
      </c>
      <c r="V239" s="47" t="s">
        <v>782</v>
      </c>
    </row>
    <row r="240" customHeight="1" spans="2:22">
      <c r="B240" s="15"/>
      <c r="C240" s="290" t="s">
        <v>1569</v>
      </c>
      <c r="D240" s="291" t="s">
        <v>1570</v>
      </c>
      <c r="E240" s="291"/>
      <c r="F240" s="329" t="s">
        <v>145</v>
      </c>
      <c r="G240" s="292" t="s">
        <v>1571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782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1374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2022-03-27T17:26:27Z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